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Phosphate Automotive" sheetId="1" r:id="rId1"/>
  </sheets>
  <definedNames>
    <definedName name="_xlnm.Print_Area" localSheetId="0">'Phosphate Automotive'!$A$1:$H$125</definedName>
  </definedNames>
  <calcPr fullCalcOnLoad="1"/>
</workbook>
</file>

<file path=xl/sharedStrings.xml><?xml version="1.0" encoding="utf-8"?>
<sst xmlns="http://schemas.openxmlformats.org/spreadsheetml/2006/main" count="166" uniqueCount="136">
  <si>
    <t>strong alkaline</t>
  </si>
  <si>
    <t>acidic</t>
  </si>
  <si>
    <t>no rinse, chrome</t>
  </si>
  <si>
    <t>no rinse, chrome free</t>
  </si>
  <si>
    <t>rinse chrome</t>
  </si>
  <si>
    <t>rinse chrome free</t>
  </si>
  <si>
    <t>complex oxide</t>
  </si>
  <si>
    <t>post rinse, chrome</t>
  </si>
  <si>
    <t>post rinse, chrome free</t>
  </si>
  <si>
    <t>appr. overflow (l/h)</t>
  </si>
  <si>
    <t>major compounds</t>
  </si>
  <si>
    <t>type of product</t>
  </si>
  <si>
    <t>Ceaning prior to Coil Coating</t>
  </si>
  <si>
    <t>Conversion Coating prior to Coil Coating</t>
  </si>
  <si>
    <t>appr. bath conc. (Mol/l)</t>
  </si>
  <si>
    <t xml:space="preserve"> </t>
  </si>
  <si>
    <t>NaOH</t>
  </si>
  <si>
    <t>amount of wastewater chemicals (kg/h)</t>
  </si>
  <si>
    <t xml:space="preserve">type of wastewater chemicals </t>
  </si>
  <si>
    <t>amount of compounds to be treated (Mol/h)</t>
  </si>
  <si>
    <t>factors F11/E11 for:</t>
  </si>
  <si>
    <t>EXAMPLE!</t>
  </si>
  <si>
    <t>Rinse 1</t>
  </si>
  <si>
    <t>Rinse 2</t>
  </si>
  <si>
    <t>Rinse 3</t>
  </si>
  <si>
    <t>input</t>
  </si>
  <si>
    <t>General Input Data :</t>
  </si>
  <si>
    <t>overflow from Rinse 2</t>
  </si>
  <si>
    <t>DI water</t>
  </si>
  <si>
    <t>output</t>
  </si>
  <si>
    <t>overflow to Rinse 2</t>
  </si>
  <si>
    <t>Surface flow</t>
  </si>
  <si>
    <t>m2/h</t>
  </si>
  <si>
    <t>L/h</t>
  </si>
  <si>
    <t>conductivity (mS/cm)</t>
  </si>
  <si>
    <t>An effective rinsing by simultaneously saving water is normally done in a cascade, which can exist of 2, 3 or 4 connected stages.</t>
  </si>
  <si>
    <t>The calculation is:</t>
  </si>
  <si>
    <t>10       x  e</t>
  </si>
  <si>
    <t>31,62  x  e</t>
  </si>
  <si>
    <t>4,64    x  e</t>
  </si>
  <si>
    <t>3,16    x  e</t>
  </si>
  <si>
    <t>5,62    x  e</t>
  </si>
  <si>
    <t>e</t>
  </si>
  <si>
    <t>Rd = 100</t>
  </si>
  <si>
    <t>Rd = 1000</t>
  </si>
  <si>
    <t>1 (*)</t>
  </si>
  <si>
    <t>2 (*)</t>
  </si>
  <si>
    <t>3 (*)</t>
  </si>
  <si>
    <t>water  L/h</t>
  </si>
  <si>
    <t>=</t>
  </si>
  <si>
    <t>liquid input (L/h)</t>
  </si>
  <si>
    <t>Rd factor (rinsing factor)</t>
  </si>
  <si>
    <t>Pretreatment section</t>
  </si>
  <si>
    <t>CrO3</t>
  </si>
  <si>
    <t>liquid output to wt (L/h)</t>
  </si>
  <si>
    <t xml:space="preserve">Total Waste Water Flow </t>
  </si>
  <si>
    <t>Compound</t>
  </si>
  <si>
    <t>Flow (g/h)</t>
  </si>
  <si>
    <t>Flow (g/d)</t>
  </si>
  <si>
    <t>H2SO4</t>
  </si>
  <si>
    <t>m2</t>
  </si>
  <si>
    <t>Modifiers</t>
  </si>
  <si>
    <t>Substance</t>
  </si>
  <si>
    <t>Emmission from the
 plant (g/d)</t>
  </si>
  <si>
    <t>Biological Treatment 
(µ effciancy)</t>
  </si>
  <si>
    <t>Preflooder Size (m³/d)</t>
  </si>
  <si>
    <t>PEC (g/l)</t>
  </si>
  <si>
    <t>PNEC (g/l)</t>
  </si>
  <si>
    <t>RCR</t>
  </si>
  <si>
    <t>mL/m2</t>
  </si>
  <si>
    <r>
      <t>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 xml:space="preserve">4 </t>
    </r>
  </si>
  <si>
    <r>
      <t>NaHSO</t>
    </r>
    <r>
      <rPr>
        <vertAlign val="subscript"/>
        <sz val="12"/>
        <rFont val="Arial"/>
        <family val="0"/>
      </rPr>
      <t>3</t>
    </r>
  </si>
  <si>
    <t>OH-</t>
  </si>
  <si>
    <t>H3O+</t>
  </si>
  <si>
    <t>NaHSO3</t>
  </si>
  <si>
    <r>
      <t xml:space="preserve">Q  =  e  </t>
    </r>
    <r>
      <rPr>
        <vertAlign val="superscript"/>
        <sz val="12"/>
        <rFont val="Arial"/>
        <family val="0"/>
      </rPr>
      <t>n</t>
    </r>
  </si>
  <si>
    <r>
      <t xml:space="preserve">n  </t>
    </r>
    <r>
      <rPr>
        <sz val="12"/>
        <rFont val="Arial"/>
        <family val="0"/>
      </rPr>
      <t>(number of rinse stages)</t>
    </r>
  </si>
  <si>
    <r>
      <t xml:space="preserve">Rd  </t>
    </r>
    <r>
      <rPr>
        <sz val="12"/>
        <rFont val="Arial"/>
        <family val="0"/>
      </rPr>
      <t>(wanted dilution)</t>
    </r>
  </si>
  <si>
    <r>
      <t xml:space="preserve">Q  </t>
    </r>
    <r>
      <rPr>
        <sz val="12"/>
        <rFont val="Arial"/>
        <family val="0"/>
      </rPr>
      <t>(fresh water needed)</t>
    </r>
  </si>
  <si>
    <r>
      <t>Q</t>
    </r>
    <r>
      <rPr>
        <sz val="12"/>
        <rFont val="Arial"/>
        <family val="0"/>
      </rPr>
      <t xml:space="preserve">  (ml/m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</si>
  <si>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r>
      <t>input (ml/m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</si>
  <si>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r>
      <t>n</t>
    </r>
    <r>
      <rPr>
        <sz val="12"/>
        <rFont val="Arial"/>
        <family val="0"/>
      </rPr>
      <t xml:space="preserve"> = 2</t>
    </r>
  </si>
  <si>
    <r>
      <t>n</t>
    </r>
    <r>
      <rPr>
        <sz val="12"/>
        <rFont val="Arial"/>
        <family val="0"/>
      </rPr>
      <t xml:space="preserve"> = 3</t>
    </r>
  </si>
  <si>
    <r>
      <t>n</t>
    </r>
    <r>
      <rPr>
        <sz val="12"/>
        <rFont val="Arial"/>
        <family val="0"/>
      </rPr>
      <t xml:space="preserve"> = 4</t>
    </r>
  </si>
  <si>
    <r>
      <t>The requirement on water in Liters per Hour (L/h) is calculated by multiplying the values from the table with the throughput of strip surface (summary of both sides) in 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/h  and deviding this number with 1000.</t>
    </r>
  </si>
  <si>
    <r>
      <t>value from the table   x   m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/h</t>
    </r>
  </si>
  <si>
    <t>Calculation of the wastewater
 treatment and emmission
 into the pre-flooder</t>
  </si>
  <si>
    <t>Reduction Chemnical
 Precipitation                  
      (µ effciancy)</t>
  </si>
  <si>
    <t>Average body surface</t>
  </si>
  <si>
    <t>Production rate</t>
  </si>
  <si>
    <t>units / h</t>
  </si>
  <si>
    <t>m²</t>
  </si>
  <si>
    <t>Number of rinse stages</t>
  </si>
  <si>
    <t>concentration Ni (g/L)</t>
  </si>
  <si>
    <t>concentration Zn (g/L)</t>
  </si>
  <si>
    <t>concentration Mn (g/L)</t>
  </si>
  <si>
    <t>concentration NO3 (g/L)</t>
  </si>
  <si>
    <t>Production</t>
  </si>
  <si>
    <t>days / year</t>
  </si>
  <si>
    <t>hours / day</t>
  </si>
  <si>
    <t>Yearly surface</t>
  </si>
  <si>
    <t>Phosphate Tank</t>
  </si>
  <si>
    <t>concentration P2O5 (g/L)</t>
  </si>
  <si>
    <t>DI Water</t>
  </si>
  <si>
    <t>Conductivity in Phosphate tank</t>
  </si>
  <si>
    <t>Total drag out</t>
  </si>
  <si>
    <t>Conductivity in final rinse tank</t>
  </si>
  <si>
    <t>µS/cm</t>
  </si>
  <si>
    <t>Rinse 4</t>
  </si>
  <si>
    <t>Overflow to WWT</t>
  </si>
  <si>
    <t>Overflow to Rinse 1</t>
  </si>
  <si>
    <t>concentration SiF6 (g/L)</t>
  </si>
  <si>
    <t>concentration NO2 (g/L)</t>
  </si>
  <si>
    <t>Phosphate solution</t>
  </si>
  <si>
    <t>Ni output to WWT (g/h)</t>
  </si>
  <si>
    <t>Zn output to WWT (g/h)</t>
  </si>
  <si>
    <t>Mn output to WWT (g/h)</t>
  </si>
  <si>
    <t>P2O5 output to WWT (g/h)</t>
  </si>
  <si>
    <t>SiF6 output to WWT (g/h)</t>
  </si>
  <si>
    <t>NO2 output to WWT (g/h)</t>
  </si>
  <si>
    <t>NO3 output to WWT (g/h)</t>
  </si>
  <si>
    <t>F output to WWT (g/h)</t>
  </si>
  <si>
    <t>concentration F (g/L)</t>
  </si>
  <si>
    <t>P2O5</t>
  </si>
  <si>
    <t>Ni</t>
  </si>
  <si>
    <t>Zn</t>
  </si>
  <si>
    <t>Mn</t>
  </si>
  <si>
    <t>F</t>
  </si>
  <si>
    <t>SiF6</t>
  </si>
  <si>
    <t>NO2</t>
  </si>
  <si>
    <t>NO3</t>
  </si>
  <si>
    <t>Drag out (standard = 100mL/m²)</t>
  </si>
  <si>
    <t>Rinsing after cleaning and conversion in the pretreatment section of a line is necessary to remove reaction products from the body surface.</t>
  </si>
  <si>
    <r>
      <t>The amount of water (</t>
    </r>
    <r>
      <rPr>
        <b/>
        <sz val="12"/>
        <rFont val="Arial"/>
        <family val="0"/>
      </rPr>
      <t>Q</t>
    </r>
    <r>
      <rPr>
        <sz val="12"/>
        <rFont val="Arial"/>
        <family val="0"/>
      </rPr>
      <t>) needed to realize a good rinsing is proportional to the wanted dilution (</t>
    </r>
    <r>
      <rPr>
        <b/>
        <sz val="12"/>
        <rFont val="Arial"/>
        <family val="0"/>
      </rPr>
      <t>Rd</t>
    </r>
    <r>
      <rPr>
        <sz val="12"/>
        <rFont val="Arial"/>
        <family val="0"/>
      </rPr>
      <t>) of the rinse bath, the number of cascade rinse stages (</t>
    </r>
    <r>
      <rPr>
        <b/>
        <sz val="12"/>
        <rFont val="Arial"/>
        <family val="0"/>
      </rPr>
      <t>n</t>
    </r>
    <r>
      <rPr>
        <sz val="12"/>
        <rFont val="Arial"/>
        <family val="0"/>
      </rPr>
      <t>) and the input (</t>
    </r>
    <r>
      <rPr>
        <b/>
        <sz val="12"/>
        <rFont val="Arial"/>
        <family val="0"/>
      </rPr>
      <t>e</t>
    </r>
    <r>
      <rPr>
        <sz val="12"/>
        <rFont val="Arial"/>
        <family val="0"/>
      </rPr>
      <t>) over the incoming body surface.</t>
    </r>
  </si>
  <si>
    <t>Overflow from R4 or DIW</t>
  </si>
  <si>
    <t>Overflow from R3 or DIW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</si>
</sst>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00000"/>
    <numFmt numFmtId="177" formatCode="#,##0.0000"/>
    <numFmt numFmtId="178" formatCode="#,##0.00000"/>
    <numFmt numFmtId="179" formatCode="0.000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2"/>
      <name val="Arial"/>
      <family val="2"/>
    </font>
    <font>
      <vertAlign val="subscript"/>
      <sz val="12"/>
      <name val="Arial"/>
      <family val="0"/>
    </font>
    <font>
      <b/>
      <sz val="12"/>
      <color indexed="12"/>
      <name val="Arial"/>
      <family val="2"/>
    </font>
    <font>
      <vertAlign val="superscript"/>
      <sz val="12"/>
      <name val="Arial"/>
      <family val="0"/>
    </font>
    <font>
      <b/>
      <vertAlign val="superscript"/>
      <sz val="12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2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4" borderId="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76" fontId="5" fillId="5" borderId="3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76" fontId="5" fillId="5" borderId="14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0" xfId="0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0" fillId="7" borderId="15" xfId="0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15" xfId="0" applyFill="1" applyBorder="1" applyAlignment="1">
      <alignment/>
    </xf>
    <xf numFmtId="0" fontId="5" fillId="7" borderId="0" xfId="0" applyFont="1" applyFill="1" applyAlignment="1">
      <alignment/>
    </xf>
    <xf numFmtId="0" fontId="5" fillId="7" borderId="0" xfId="0" applyFont="1" applyFill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7" borderId="0" xfId="0" applyFill="1" applyAlignment="1">
      <alignment vertical="center" wrapText="1"/>
    </xf>
    <xf numFmtId="0" fontId="5" fillId="7" borderId="17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2" fillId="8" borderId="18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/>
    </xf>
    <xf numFmtId="0" fontId="5" fillId="8" borderId="16" xfId="0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2" fillId="8" borderId="2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0" xfId="0" applyFont="1" applyFill="1" applyBorder="1" applyAlignment="1">
      <alignment/>
    </xf>
    <xf numFmtId="0" fontId="5" fillId="8" borderId="19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2" fillId="8" borderId="16" xfId="0" applyFont="1" applyFill="1" applyBorder="1" applyAlignment="1">
      <alignment/>
    </xf>
    <xf numFmtId="0" fontId="2" fillId="8" borderId="15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/>
    </xf>
    <xf numFmtId="0" fontId="2" fillId="8" borderId="20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/>
    </xf>
    <xf numFmtId="0" fontId="7" fillId="8" borderId="26" xfId="0" applyFont="1" applyFill="1" applyBorder="1" applyAlignment="1">
      <alignment/>
    </xf>
    <xf numFmtId="0" fontId="7" fillId="8" borderId="27" xfId="0" applyFont="1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7" fillId="8" borderId="17" xfId="0" applyFont="1" applyFill="1" applyBorder="1" applyAlignment="1">
      <alignment/>
    </xf>
    <xf numFmtId="0" fontId="2" fillId="8" borderId="29" xfId="0" applyFont="1" applyFill="1" applyBorder="1" applyAlignment="1">
      <alignment/>
    </xf>
    <xf numFmtId="0" fontId="2" fillId="6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8" borderId="30" xfId="0" applyFont="1" applyFill="1" applyBorder="1" applyAlignment="1">
      <alignment wrapText="1"/>
    </xf>
    <xf numFmtId="0" fontId="7" fillId="8" borderId="29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17" xfId="0" applyFont="1" applyFill="1" applyBorder="1" applyAlignment="1" applyProtection="1">
      <alignment horizontal="center"/>
      <protection locked="0"/>
    </xf>
    <xf numFmtId="176" fontId="5" fillId="5" borderId="24" xfId="0" applyNumberFormat="1" applyFont="1" applyFill="1" applyBorder="1" applyAlignment="1">
      <alignment horizontal="center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5" borderId="13" xfId="0" applyFont="1" applyFill="1" applyBorder="1" applyAlignment="1" applyProtection="1">
      <alignment horizontal="center"/>
      <protection locked="0"/>
    </xf>
    <xf numFmtId="0" fontId="5" fillId="5" borderId="23" xfId="0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113</xdr:row>
      <xdr:rowOff>76200</xdr:rowOff>
    </xdr:from>
    <xdr:to>
      <xdr:col>3</xdr:col>
      <xdr:colOff>742950</xdr:colOff>
      <xdr:row>113</xdr:row>
      <xdr:rowOff>76200</xdr:rowOff>
    </xdr:to>
    <xdr:sp>
      <xdr:nvSpPr>
        <xdr:cNvPr id="1" name="Line 2"/>
        <xdr:cNvSpPr>
          <a:spLocks/>
        </xdr:cNvSpPr>
      </xdr:nvSpPr>
      <xdr:spPr>
        <a:xfrm>
          <a:off x="2924175" y="1059180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1181100</xdr:colOff>
      <xdr:row>35</xdr:row>
      <xdr:rowOff>152400</xdr:rowOff>
    </xdr:from>
    <xdr:to>
      <xdr:col>4</xdr:col>
      <xdr:colOff>1447800</xdr:colOff>
      <xdr:row>38</xdr:row>
      <xdr:rowOff>171450</xdr:rowOff>
    </xdr:to>
    <xdr:sp>
      <xdr:nvSpPr>
        <xdr:cNvPr id="2" name="Rectangle 7"/>
        <xdr:cNvSpPr>
          <a:spLocks/>
        </xdr:cNvSpPr>
      </xdr:nvSpPr>
      <xdr:spPr>
        <a:xfrm>
          <a:off x="7134225" y="2257425"/>
          <a:ext cx="20955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modify the number of rinsing stages after the phosphate tank (2-4)</a:t>
          </a:r>
        </a:p>
      </xdr:txBody>
    </xdr:sp>
    <xdr:clientData/>
  </xdr:twoCellAnchor>
  <xdr:twoCellAnchor>
    <xdr:from>
      <xdr:col>3</xdr:col>
      <xdr:colOff>1095375</xdr:colOff>
      <xdr:row>38</xdr:row>
      <xdr:rowOff>190500</xdr:rowOff>
    </xdr:from>
    <xdr:to>
      <xdr:col>3</xdr:col>
      <xdr:colOff>1343025</xdr:colOff>
      <xdr:row>40</xdr:row>
      <xdr:rowOff>152400</xdr:rowOff>
    </xdr:to>
    <xdr:sp>
      <xdr:nvSpPr>
        <xdr:cNvPr id="3" name="Line 8"/>
        <xdr:cNvSpPr>
          <a:spLocks/>
        </xdr:cNvSpPr>
      </xdr:nvSpPr>
      <xdr:spPr>
        <a:xfrm flipH="1">
          <a:off x="7048500" y="2876550"/>
          <a:ext cx="247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66</xdr:row>
      <xdr:rowOff>180975</xdr:rowOff>
    </xdr:from>
    <xdr:to>
      <xdr:col>4</xdr:col>
      <xdr:colOff>885825</xdr:colOff>
      <xdr:row>69</xdr:row>
      <xdr:rowOff>180975</xdr:rowOff>
    </xdr:to>
    <xdr:sp>
      <xdr:nvSpPr>
        <xdr:cNvPr id="4" name="Rectangle 11"/>
        <xdr:cNvSpPr>
          <a:spLocks/>
        </xdr:cNvSpPr>
      </xdr:nvSpPr>
      <xdr:spPr>
        <a:xfrm>
          <a:off x="6448425" y="8382000"/>
          <a:ext cx="22193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Amount of substance in the untreated wastewater of the coating line.</a:t>
          </a:r>
        </a:p>
      </xdr:txBody>
    </xdr:sp>
    <xdr:clientData/>
  </xdr:twoCellAnchor>
  <xdr:twoCellAnchor>
    <xdr:from>
      <xdr:col>3</xdr:col>
      <xdr:colOff>38100</xdr:colOff>
      <xdr:row>67</xdr:row>
      <xdr:rowOff>104775</xdr:rowOff>
    </xdr:from>
    <xdr:to>
      <xdr:col>3</xdr:col>
      <xdr:colOff>457200</xdr:colOff>
      <xdr:row>67</xdr:row>
      <xdr:rowOff>104775</xdr:rowOff>
    </xdr:to>
    <xdr:sp>
      <xdr:nvSpPr>
        <xdr:cNvPr id="5" name="Line 12"/>
        <xdr:cNvSpPr>
          <a:spLocks/>
        </xdr:cNvSpPr>
      </xdr:nvSpPr>
      <xdr:spPr>
        <a:xfrm flipH="1">
          <a:off x="5991225" y="8505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142875</xdr:rowOff>
    </xdr:from>
    <xdr:to>
      <xdr:col>6</xdr:col>
      <xdr:colOff>219075</xdr:colOff>
      <xdr:row>32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038225"/>
          <a:ext cx="3038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1190625</xdr:colOff>
      <xdr:row>115</xdr:row>
      <xdr:rowOff>123825</xdr:rowOff>
    </xdr:from>
    <xdr:to>
      <xdr:col>7</xdr:col>
      <xdr:colOff>866775</xdr:colOff>
      <xdr:row>115</xdr:row>
      <xdr:rowOff>542925</xdr:rowOff>
    </xdr:to>
    <xdr:sp>
      <xdr:nvSpPr>
        <xdr:cNvPr id="7" name="Rectangle 14"/>
        <xdr:cNvSpPr>
          <a:spLocks/>
        </xdr:cNvSpPr>
      </xdr:nvSpPr>
      <xdr:spPr>
        <a:xfrm>
          <a:off x="12630150" y="10715625"/>
          <a:ext cx="14287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RCR &lt; 1 = Safe
RCR &gt; 1 =  not Safe</a:t>
          </a:r>
        </a:p>
      </xdr:txBody>
    </xdr:sp>
    <xdr:clientData/>
  </xdr:twoCellAnchor>
  <xdr:twoCellAnchor>
    <xdr:from>
      <xdr:col>2</xdr:col>
      <xdr:colOff>714375</xdr:colOff>
      <xdr:row>115</xdr:row>
      <xdr:rowOff>9525</xdr:rowOff>
    </xdr:from>
    <xdr:to>
      <xdr:col>3</xdr:col>
      <xdr:colOff>1600200</xdr:colOff>
      <xdr:row>115</xdr:row>
      <xdr:rowOff>609600</xdr:rowOff>
    </xdr:to>
    <xdr:sp>
      <xdr:nvSpPr>
        <xdr:cNvPr id="8" name="Rectangle 15"/>
        <xdr:cNvSpPr>
          <a:spLocks/>
        </xdr:cNvSpPr>
      </xdr:nvSpPr>
      <xdr:spPr>
        <a:xfrm>
          <a:off x="4838700" y="10601325"/>
          <a:ext cx="27146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effcieny of the local installation for the waste water treatment for each substance.</a:t>
          </a:r>
        </a:p>
      </xdr:txBody>
    </xdr:sp>
    <xdr:clientData/>
  </xdr:twoCellAnchor>
  <xdr:twoCellAnchor>
    <xdr:from>
      <xdr:col>4</xdr:col>
      <xdr:colOff>0</xdr:colOff>
      <xdr:row>77</xdr:row>
      <xdr:rowOff>142875</xdr:rowOff>
    </xdr:from>
    <xdr:to>
      <xdr:col>5</xdr:col>
      <xdr:colOff>466725</xdr:colOff>
      <xdr:row>115</xdr:row>
      <xdr:rowOff>542925</xdr:rowOff>
    </xdr:to>
    <xdr:sp>
      <xdr:nvSpPr>
        <xdr:cNvPr id="9" name="Rectangle 16"/>
        <xdr:cNvSpPr>
          <a:spLocks/>
        </xdr:cNvSpPr>
      </xdr:nvSpPr>
      <xdr:spPr>
        <a:xfrm>
          <a:off x="7781925" y="10534650"/>
          <a:ext cx="22955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local Preflooder size (river) where the installation is located.</a:t>
          </a:r>
        </a:p>
      </xdr:txBody>
    </xdr:sp>
    <xdr:clientData/>
  </xdr:twoCellAnchor>
  <xdr:twoCellAnchor>
    <xdr:from>
      <xdr:col>5</xdr:col>
      <xdr:colOff>1190625</xdr:colOff>
      <xdr:row>77</xdr:row>
      <xdr:rowOff>142875</xdr:rowOff>
    </xdr:from>
    <xdr:to>
      <xdr:col>6</xdr:col>
      <xdr:colOff>981075</xdr:colOff>
      <xdr:row>115</xdr:row>
      <xdr:rowOff>561975</xdr:rowOff>
    </xdr:to>
    <xdr:sp>
      <xdr:nvSpPr>
        <xdr:cNvPr id="10" name="Rectangle 17"/>
        <xdr:cNvSpPr>
          <a:spLocks/>
        </xdr:cNvSpPr>
      </xdr:nvSpPr>
      <xdr:spPr>
        <a:xfrm>
          <a:off x="10801350" y="10534650"/>
          <a:ext cx="16192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PNEC of each substance shall be inserted.</a:t>
          </a:r>
        </a:p>
      </xdr:txBody>
    </xdr:sp>
    <xdr:clientData/>
  </xdr:twoCellAnchor>
  <xdr:twoCellAnchor>
    <xdr:from>
      <xdr:col>3</xdr:col>
      <xdr:colOff>123825</xdr:colOff>
      <xdr:row>24</xdr:row>
      <xdr:rowOff>85725</xdr:rowOff>
    </xdr:from>
    <xdr:to>
      <xdr:col>4</xdr:col>
      <xdr:colOff>228600</xdr:colOff>
      <xdr:row>27</xdr:row>
      <xdr:rowOff>57150</xdr:rowOff>
    </xdr:to>
    <xdr:sp>
      <xdr:nvSpPr>
        <xdr:cNvPr id="11" name="Rectangle 20"/>
        <xdr:cNvSpPr>
          <a:spLocks/>
        </xdr:cNvSpPr>
      </xdr:nvSpPr>
      <xdr:spPr>
        <a:xfrm>
          <a:off x="6076950" y="85725"/>
          <a:ext cx="19335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insert the average production data</a:t>
          </a:r>
        </a:p>
      </xdr:txBody>
    </xdr:sp>
    <xdr:clientData/>
  </xdr:twoCellAnchor>
  <xdr:twoCellAnchor>
    <xdr:from>
      <xdr:col>1</xdr:col>
      <xdr:colOff>1381125</xdr:colOff>
      <xdr:row>25</xdr:row>
      <xdr:rowOff>85725</xdr:rowOff>
    </xdr:from>
    <xdr:to>
      <xdr:col>3</xdr:col>
      <xdr:colOff>123825</xdr:colOff>
      <xdr:row>27</xdr:row>
      <xdr:rowOff>76200</xdr:rowOff>
    </xdr:to>
    <xdr:sp>
      <xdr:nvSpPr>
        <xdr:cNvPr id="12" name="Line 21"/>
        <xdr:cNvSpPr>
          <a:spLocks/>
        </xdr:cNvSpPr>
      </xdr:nvSpPr>
      <xdr:spPr>
        <a:xfrm flipH="1">
          <a:off x="3752850" y="247650"/>
          <a:ext cx="2324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39</xdr:row>
      <xdr:rowOff>47625</xdr:rowOff>
    </xdr:from>
    <xdr:to>
      <xdr:col>1</xdr:col>
      <xdr:colOff>1704975</xdr:colOff>
      <xdr:row>41</xdr:row>
      <xdr:rowOff>104775</xdr:rowOff>
    </xdr:to>
    <xdr:sp>
      <xdr:nvSpPr>
        <xdr:cNvPr id="13" name="Rectangle 22"/>
        <xdr:cNvSpPr>
          <a:spLocks/>
        </xdr:cNvSpPr>
      </xdr:nvSpPr>
      <xdr:spPr>
        <a:xfrm>
          <a:off x="942975" y="2933700"/>
          <a:ext cx="3133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are standard concentrations. Individual concentrations may be inserted.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AQ210"/>
  <sheetViews>
    <sheetView tabSelected="1" zoomScale="75" zoomScaleNormal="75" zoomScaleSheetLayoutView="75" workbookViewId="0" topLeftCell="A28">
      <selection activeCell="B32" sqref="B32"/>
    </sheetView>
  </sheetViews>
  <sheetFormatPr defaultColWidth="11.421875" defaultRowHeight="12.75"/>
  <cols>
    <col min="1" max="1" width="35.57421875" style="0" customWidth="1"/>
    <col min="2" max="2" width="26.28125" style="9" customWidth="1"/>
    <col min="3" max="6" width="27.421875" style="9" customWidth="1"/>
    <col min="7" max="7" width="26.28125" style="9" customWidth="1"/>
    <col min="8" max="8" width="14.421875" style="0" bestFit="1" customWidth="1"/>
    <col min="9" max="30" width="11.421875" style="42" customWidth="1"/>
  </cols>
  <sheetData>
    <row r="1" ht="12.75" hidden="1"/>
    <row r="2" ht="15.75" customHeight="1" hidden="1">
      <c r="E2" s="10" t="s">
        <v>20</v>
      </c>
    </row>
    <row r="3" spans="5:6" ht="19.5" customHeight="1" hidden="1">
      <c r="E3" s="6" t="s">
        <v>70</v>
      </c>
      <c r="F3" s="6">
        <v>0.049033</v>
      </c>
    </row>
    <row r="4" spans="5:6" ht="15" customHeight="1" hidden="1">
      <c r="E4" s="6" t="s">
        <v>16</v>
      </c>
      <c r="F4" s="6">
        <v>0.039999</v>
      </c>
    </row>
    <row r="5" spans="5:6" ht="19.5" customHeight="1" hidden="1">
      <c r="E5" s="6" t="s">
        <v>71</v>
      </c>
      <c r="F5" s="6">
        <v>0.156105</v>
      </c>
    </row>
    <row r="6" ht="12.75" customHeight="1" hidden="1"/>
    <row r="7" ht="15.75" customHeight="1" hidden="1">
      <c r="A7" s="1" t="s">
        <v>12</v>
      </c>
    </row>
    <row r="8" ht="15.75" customHeight="1" hidden="1">
      <c r="D8" s="2" t="s">
        <v>21</v>
      </c>
    </row>
    <row r="9" spans="1:30" s="4" customFormat="1" ht="35.25" customHeight="1" hidden="1">
      <c r="A9" s="3" t="s">
        <v>11</v>
      </c>
      <c r="B9" s="3" t="s">
        <v>9</v>
      </c>
      <c r="C9" s="3" t="s">
        <v>10</v>
      </c>
      <c r="D9" s="5" t="s">
        <v>14</v>
      </c>
      <c r="E9" s="3" t="s">
        <v>19</v>
      </c>
      <c r="F9" s="3" t="s">
        <v>17</v>
      </c>
      <c r="G9" s="3" t="s">
        <v>18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7" ht="15" customHeight="1" hidden="1">
      <c r="A10" s="6" t="s">
        <v>0</v>
      </c>
      <c r="B10" s="6">
        <v>150</v>
      </c>
      <c r="C10" s="6" t="s">
        <v>72</v>
      </c>
      <c r="D10" s="7">
        <v>0.15</v>
      </c>
      <c r="E10" s="8">
        <f>B10*D10</f>
        <v>22.5</v>
      </c>
      <c r="F10" s="6">
        <f>E10*F3</f>
        <v>1.1032425</v>
      </c>
      <c r="G10" s="6" t="s">
        <v>59</v>
      </c>
    </row>
    <row r="11" spans="1:7" ht="15" customHeight="1" hidden="1">
      <c r="A11" s="6" t="s">
        <v>1</v>
      </c>
      <c r="B11" s="6">
        <v>50</v>
      </c>
      <c r="C11" s="6" t="s">
        <v>73</v>
      </c>
      <c r="D11" s="7">
        <v>0.3</v>
      </c>
      <c r="E11" s="8">
        <f>B11*D11</f>
        <v>15</v>
      </c>
      <c r="F11" s="6">
        <f>E11*F4</f>
        <v>0.599985</v>
      </c>
      <c r="G11" s="6" t="s">
        <v>16</v>
      </c>
    </row>
    <row r="12" spans="4:5" ht="12.75" customHeight="1" hidden="1">
      <c r="D12" s="11"/>
      <c r="E12" s="12"/>
    </row>
    <row r="13" spans="4:5" ht="12.75" customHeight="1" hidden="1">
      <c r="D13" s="11"/>
      <c r="E13" s="12"/>
    </row>
    <row r="14" spans="4:5" ht="12.75" customHeight="1" hidden="1">
      <c r="D14" s="11"/>
      <c r="E14" s="12"/>
    </row>
    <row r="15" spans="1:5" ht="15.75" customHeight="1" hidden="1">
      <c r="A15" s="1" t="s">
        <v>13</v>
      </c>
      <c r="D15" s="11"/>
      <c r="E15" s="12"/>
    </row>
    <row r="16" spans="1:7" ht="15" customHeight="1" hidden="1">
      <c r="A16" s="6" t="s">
        <v>2</v>
      </c>
      <c r="B16" s="6">
        <v>0</v>
      </c>
      <c r="C16" s="6" t="s">
        <v>53</v>
      </c>
      <c r="D16" s="7">
        <v>0.3</v>
      </c>
      <c r="E16" s="8">
        <f aca="true" t="shared" si="0" ref="E16:E22">B16*D16</f>
        <v>0</v>
      </c>
      <c r="F16" s="6">
        <v>0</v>
      </c>
      <c r="G16" s="6" t="s">
        <v>15</v>
      </c>
    </row>
    <row r="17" spans="1:7" ht="15" customHeight="1" hidden="1">
      <c r="A17" s="6" t="s">
        <v>3</v>
      </c>
      <c r="B17" s="6">
        <v>0</v>
      </c>
      <c r="C17" s="6" t="s">
        <v>73</v>
      </c>
      <c r="D17" s="7">
        <v>0.15</v>
      </c>
      <c r="E17" s="8">
        <f t="shared" si="0"/>
        <v>0</v>
      </c>
      <c r="F17" s="6">
        <v>0</v>
      </c>
      <c r="G17" s="6" t="s">
        <v>15</v>
      </c>
    </row>
    <row r="18" spans="1:7" ht="15" customHeight="1" hidden="1">
      <c r="A18" s="6" t="s">
        <v>4</v>
      </c>
      <c r="B18" s="6">
        <v>100</v>
      </c>
      <c r="C18" s="6" t="s">
        <v>53</v>
      </c>
      <c r="D18" s="7">
        <v>0.2</v>
      </c>
      <c r="E18" s="8">
        <f t="shared" si="0"/>
        <v>20</v>
      </c>
      <c r="F18" s="6">
        <f>E18*F5</f>
        <v>3.1220999999999997</v>
      </c>
      <c r="G18" s="6" t="s">
        <v>74</v>
      </c>
    </row>
    <row r="19" spans="1:7" ht="15" customHeight="1" hidden="1">
      <c r="A19" s="6" t="s">
        <v>5</v>
      </c>
      <c r="B19" s="6">
        <v>50</v>
      </c>
      <c r="C19" s="6" t="s">
        <v>73</v>
      </c>
      <c r="D19" s="7">
        <v>0.1</v>
      </c>
      <c r="E19" s="8">
        <f t="shared" si="0"/>
        <v>5</v>
      </c>
      <c r="F19" s="6">
        <f>E19*F4</f>
        <v>0.199995</v>
      </c>
      <c r="G19" s="6" t="s">
        <v>16</v>
      </c>
    </row>
    <row r="20" spans="1:7" ht="15" customHeight="1" hidden="1">
      <c r="A20" s="6" t="s">
        <v>6</v>
      </c>
      <c r="B20" s="6">
        <v>50</v>
      </c>
      <c r="C20" s="6" t="s">
        <v>72</v>
      </c>
      <c r="D20" s="7">
        <v>0.6</v>
      </c>
      <c r="E20" s="8">
        <f t="shared" si="0"/>
        <v>30</v>
      </c>
      <c r="F20" s="6">
        <f>E20*F3</f>
        <v>1.47099</v>
      </c>
      <c r="G20" s="6" t="s">
        <v>59</v>
      </c>
    </row>
    <row r="21" spans="1:7" ht="15" customHeight="1" hidden="1">
      <c r="A21" s="6" t="s">
        <v>7</v>
      </c>
      <c r="B21" s="6">
        <v>50</v>
      </c>
      <c r="C21" s="6" t="s">
        <v>53</v>
      </c>
      <c r="D21" s="7">
        <v>0.1</v>
      </c>
      <c r="E21" s="8">
        <f t="shared" si="0"/>
        <v>5</v>
      </c>
      <c r="F21" s="6">
        <f>E21*F5</f>
        <v>0.7805249999999999</v>
      </c>
      <c r="G21" s="6" t="s">
        <v>74</v>
      </c>
    </row>
    <row r="22" spans="1:7" ht="15" customHeight="1" hidden="1">
      <c r="A22" s="6" t="s">
        <v>8</v>
      </c>
      <c r="B22" s="6">
        <v>50</v>
      </c>
      <c r="C22" s="6" t="s">
        <v>73</v>
      </c>
      <c r="D22" s="7">
        <v>0.1</v>
      </c>
      <c r="E22" s="8">
        <f t="shared" si="0"/>
        <v>5</v>
      </c>
      <c r="F22" s="6">
        <f>E22*F4</f>
        <v>0.199995</v>
      </c>
      <c r="G22" s="6" t="s">
        <v>16</v>
      </c>
    </row>
    <row r="23" ht="12.75" customHeight="1" hidden="1"/>
    <row r="24" ht="12.75" hidden="1"/>
    <row r="25" spans="1:8" ht="12.75">
      <c r="A25" s="42"/>
      <c r="B25" s="43"/>
      <c r="C25" s="43"/>
      <c r="D25" s="43" t="s">
        <v>15</v>
      </c>
      <c r="E25" s="43"/>
      <c r="F25" s="43"/>
      <c r="G25" s="43"/>
      <c r="H25" s="42"/>
    </row>
    <row r="26" spans="1:8" ht="12.75">
      <c r="A26" s="42"/>
      <c r="B26" s="43"/>
      <c r="C26" s="43"/>
      <c r="D26" s="43"/>
      <c r="E26" s="43"/>
      <c r="F26" s="43"/>
      <c r="G26" s="43"/>
      <c r="H26" s="42"/>
    </row>
    <row r="27" spans="1:8" ht="12.75">
      <c r="A27" s="42"/>
      <c r="B27" s="43"/>
      <c r="C27" s="43"/>
      <c r="D27" s="43"/>
      <c r="E27" s="43"/>
      <c r="F27" s="43"/>
      <c r="G27" s="43"/>
      <c r="H27" s="42"/>
    </row>
    <row r="28" spans="1:8" ht="16.5" thickBot="1">
      <c r="A28" s="78" t="s">
        <v>26</v>
      </c>
      <c r="B28" s="79" t="s">
        <v>61</v>
      </c>
      <c r="C28" s="80"/>
      <c r="D28" s="43"/>
      <c r="E28" s="43"/>
      <c r="F28" s="43"/>
      <c r="G28" s="43"/>
      <c r="H28" s="42"/>
    </row>
    <row r="29" spans="1:8" ht="15.75">
      <c r="A29" s="81" t="s">
        <v>89</v>
      </c>
      <c r="B29" s="100">
        <v>50</v>
      </c>
      <c r="C29" s="86" t="s">
        <v>90</v>
      </c>
      <c r="D29" s="44"/>
      <c r="E29" s="44"/>
      <c r="F29" s="44"/>
      <c r="G29" s="43"/>
      <c r="H29" s="42"/>
    </row>
    <row r="30" spans="1:8" ht="15.75">
      <c r="A30" s="82" t="s">
        <v>88</v>
      </c>
      <c r="B30" s="101">
        <v>100</v>
      </c>
      <c r="C30" s="87" t="s">
        <v>91</v>
      </c>
      <c r="D30" s="44"/>
      <c r="E30" s="44"/>
      <c r="F30" s="44"/>
      <c r="G30" s="43"/>
      <c r="H30" s="42"/>
    </row>
    <row r="31" spans="1:8" ht="15.75">
      <c r="A31" s="82" t="s">
        <v>97</v>
      </c>
      <c r="B31" s="101">
        <v>16</v>
      </c>
      <c r="C31" s="87" t="s">
        <v>99</v>
      </c>
      <c r="D31" s="44"/>
      <c r="E31" s="44"/>
      <c r="F31" s="44"/>
      <c r="G31" s="43"/>
      <c r="H31" s="42"/>
    </row>
    <row r="32" spans="1:8" ht="15.75">
      <c r="A32" s="82" t="s">
        <v>97</v>
      </c>
      <c r="B32" s="101">
        <v>250</v>
      </c>
      <c r="C32" s="87" t="s">
        <v>98</v>
      </c>
      <c r="D32" s="44"/>
      <c r="E32" s="44"/>
      <c r="F32" s="44"/>
      <c r="G32" s="43"/>
      <c r="H32" s="42"/>
    </row>
    <row r="33" spans="1:8" ht="15.75">
      <c r="A33" s="82" t="s">
        <v>104</v>
      </c>
      <c r="B33" s="101">
        <v>20000</v>
      </c>
      <c r="C33" s="87" t="s">
        <v>107</v>
      </c>
      <c r="D33" s="44"/>
      <c r="E33" s="44"/>
      <c r="F33" s="44"/>
      <c r="G33" s="43"/>
      <c r="H33" s="42"/>
    </row>
    <row r="34" spans="1:8" ht="15.75">
      <c r="A34" s="82" t="s">
        <v>106</v>
      </c>
      <c r="B34" s="101">
        <v>50</v>
      </c>
      <c r="C34" s="87" t="s">
        <v>107</v>
      </c>
      <c r="D34" s="44"/>
      <c r="E34" s="44"/>
      <c r="F34" s="44"/>
      <c r="G34" s="43"/>
      <c r="H34" s="42"/>
    </row>
    <row r="35" spans="1:8" ht="16.5" thickBot="1">
      <c r="A35" s="83" t="s">
        <v>131</v>
      </c>
      <c r="B35" s="102">
        <v>100</v>
      </c>
      <c r="C35" s="88" t="s">
        <v>69</v>
      </c>
      <c r="D35" s="44"/>
      <c r="E35" s="44"/>
      <c r="F35" s="44"/>
      <c r="G35" s="43"/>
      <c r="H35" s="42"/>
    </row>
    <row r="36" spans="1:8" ht="15">
      <c r="A36" s="63" t="s">
        <v>31</v>
      </c>
      <c r="B36" s="73">
        <f>B29*B30</f>
        <v>5000</v>
      </c>
      <c r="C36" s="74" t="s">
        <v>32</v>
      </c>
      <c r="D36" s="44"/>
      <c r="E36" s="44"/>
      <c r="F36" s="44"/>
      <c r="G36" s="43"/>
      <c r="H36" s="42"/>
    </row>
    <row r="37" spans="1:8" ht="15">
      <c r="A37" s="63" t="s">
        <v>105</v>
      </c>
      <c r="B37" s="73">
        <f>B36*B35</f>
        <v>500000</v>
      </c>
      <c r="C37" s="74" t="s">
        <v>33</v>
      </c>
      <c r="D37" s="44"/>
      <c r="E37" s="44"/>
      <c r="F37" s="44"/>
      <c r="G37" s="43"/>
      <c r="H37" s="42"/>
    </row>
    <row r="38" spans="1:8" ht="15.75">
      <c r="A38" s="63" t="s">
        <v>51</v>
      </c>
      <c r="B38" s="73">
        <f>B33/B34</f>
        <v>400</v>
      </c>
      <c r="C38" s="74"/>
      <c r="D38" s="45"/>
      <c r="E38" s="44"/>
      <c r="F38" s="44"/>
      <c r="G38" s="43"/>
      <c r="H38" s="42"/>
    </row>
    <row r="39" spans="1:8" ht="15.75">
      <c r="A39" s="75" t="s">
        <v>100</v>
      </c>
      <c r="B39" s="76">
        <f>B36*E68*B32</f>
        <v>20000000</v>
      </c>
      <c r="C39" s="77" t="s">
        <v>60</v>
      </c>
      <c r="D39" s="43"/>
      <c r="E39" s="43"/>
      <c r="F39" s="43"/>
      <c r="G39" s="43"/>
      <c r="H39" s="42"/>
    </row>
    <row r="40" spans="1:8" ht="15.75">
      <c r="A40" s="48"/>
      <c r="B40" s="49"/>
      <c r="C40" s="49"/>
      <c r="D40" s="46"/>
      <c r="E40" s="47"/>
      <c r="F40" s="47"/>
      <c r="G40" s="43"/>
      <c r="H40" s="42"/>
    </row>
    <row r="41" spans="1:8" ht="15.75">
      <c r="A41" s="48"/>
      <c r="B41" s="49"/>
      <c r="C41" s="49"/>
      <c r="D41" s="46"/>
      <c r="E41" s="47"/>
      <c r="F41" s="47"/>
      <c r="G41" s="43"/>
      <c r="H41" s="42"/>
    </row>
    <row r="42" spans="1:8" ht="15.75">
      <c r="A42" s="50"/>
      <c r="B42" s="44"/>
      <c r="C42" s="96" t="s">
        <v>92</v>
      </c>
      <c r="D42" s="111">
        <v>4</v>
      </c>
      <c r="E42" s="52" t="s">
        <v>15</v>
      </c>
      <c r="F42" s="51"/>
      <c r="G42" s="43"/>
      <c r="H42" s="42"/>
    </row>
    <row r="43" spans="1:8" ht="15.75">
      <c r="A43" s="90" t="s">
        <v>52</v>
      </c>
      <c r="B43" s="91" t="s">
        <v>101</v>
      </c>
      <c r="C43" s="92" t="s">
        <v>22</v>
      </c>
      <c r="D43" s="93" t="s">
        <v>23</v>
      </c>
      <c r="E43" s="92" t="s">
        <v>24</v>
      </c>
      <c r="F43" s="92" t="s">
        <v>108</v>
      </c>
      <c r="G43" s="43"/>
      <c r="H43" s="42"/>
    </row>
    <row r="44" spans="1:8" ht="15">
      <c r="A44" s="63" t="s">
        <v>25</v>
      </c>
      <c r="B44" s="39" t="s">
        <v>103</v>
      </c>
      <c r="C44" s="13" t="s">
        <v>27</v>
      </c>
      <c r="D44" s="14" t="s">
        <v>135</v>
      </c>
      <c r="E44" s="13" t="s">
        <v>134</v>
      </c>
      <c r="F44" s="13" t="s">
        <v>28</v>
      </c>
      <c r="G44" s="43"/>
      <c r="H44" s="42"/>
    </row>
    <row r="45" spans="1:8" ht="15">
      <c r="A45" s="63" t="s">
        <v>29</v>
      </c>
      <c r="B45" s="39" t="s">
        <v>113</v>
      </c>
      <c r="C45" s="13" t="s">
        <v>109</v>
      </c>
      <c r="D45" s="14" t="s">
        <v>110</v>
      </c>
      <c r="E45" s="13" t="s">
        <v>30</v>
      </c>
      <c r="F45" s="13" t="s">
        <v>30</v>
      </c>
      <c r="G45" s="43"/>
      <c r="H45" s="42"/>
    </row>
    <row r="46" spans="1:8" ht="15.75">
      <c r="A46" s="89" t="s">
        <v>102</v>
      </c>
      <c r="B46" s="103">
        <v>12</v>
      </c>
      <c r="C46" s="13">
        <f>B46/POWER(B38,1/D42)</f>
        <v>2.683281572999748</v>
      </c>
      <c r="D46" s="13">
        <f>C46/POWER(B38,1/D42)</f>
        <v>0.6000000000000002</v>
      </c>
      <c r="E46" s="13">
        <f>D46/POWER(B38,1/D42)</f>
        <v>0.13416407864998744</v>
      </c>
      <c r="F46" s="13">
        <f>E46/POWER(B38,1/D42)</f>
        <v>0.03000000000000002</v>
      </c>
      <c r="G46" s="43"/>
      <c r="H46" s="42"/>
    </row>
    <row r="47" spans="1:8" ht="15.75">
      <c r="A47" s="89" t="s">
        <v>93</v>
      </c>
      <c r="B47" s="103">
        <v>1</v>
      </c>
      <c r="C47" s="13">
        <f>B47/POWER(B38,1/D42)</f>
        <v>0.223606797749979</v>
      </c>
      <c r="D47" s="41">
        <f>C47/POWER(B38,1/D42)</f>
        <v>0.05000000000000001</v>
      </c>
      <c r="E47" s="13">
        <f>D47/POWER(B38,1/D42)</f>
        <v>0.011180339887498952</v>
      </c>
      <c r="F47" s="13">
        <f>E47/POWER(B38,1/D42)</f>
        <v>0.0025000000000000014</v>
      </c>
      <c r="G47" s="43"/>
      <c r="H47" s="42"/>
    </row>
    <row r="48" spans="1:8" ht="15.75">
      <c r="A48" s="89" t="s">
        <v>94</v>
      </c>
      <c r="B48" s="103">
        <v>1.4</v>
      </c>
      <c r="C48" s="13">
        <f>B48/POWER(B38,1/D42)</f>
        <v>0.31304951684997057</v>
      </c>
      <c r="D48" s="13">
        <f>C48/POWER(B38,1/D42)</f>
        <v>0.07</v>
      </c>
      <c r="E48" s="13">
        <f>D48/POWER(B38,1/D42)</f>
        <v>0.015652475842498532</v>
      </c>
      <c r="F48" s="13">
        <f>E48/POWER(B38,1/D42)</f>
        <v>0.0035000000000000014</v>
      </c>
      <c r="G48" s="43"/>
      <c r="H48" s="42"/>
    </row>
    <row r="49" spans="1:8" ht="15.75">
      <c r="A49" s="89" t="s">
        <v>95</v>
      </c>
      <c r="B49" s="103">
        <v>1</v>
      </c>
      <c r="C49" s="13">
        <f>B49/POWER(B38,1/D42)</f>
        <v>0.223606797749979</v>
      </c>
      <c r="D49" s="41">
        <f>C49/POWER(B38,1/D42)</f>
        <v>0.05000000000000001</v>
      </c>
      <c r="E49" s="13">
        <f>D49/POWER(B38,1/D42)</f>
        <v>0.011180339887498952</v>
      </c>
      <c r="F49" s="13">
        <f>E49/POWER(B38,1/D42)</f>
        <v>0.0025000000000000014</v>
      </c>
      <c r="G49" s="43"/>
      <c r="H49" s="42"/>
    </row>
    <row r="50" spans="1:8" ht="15.75">
      <c r="A50" s="89" t="s">
        <v>122</v>
      </c>
      <c r="B50" s="103">
        <v>0.5</v>
      </c>
      <c r="C50" s="13">
        <f>B50/POWER(B38,1/D42)</f>
        <v>0.1118033988749895</v>
      </c>
      <c r="D50" s="41">
        <f>C50/POWER(B38,1/D42)</f>
        <v>0.025000000000000005</v>
      </c>
      <c r="E50" s="13">
        <f>D50/POWER(B38,1/D42)</f>
        <v>0.005590169943749476</v>
      </c>
      <c r="F50" s="13">
        <f>E50/POWER(B38,1/D42)</f>
        <v>0.0012500000000000007</v>
      </c>
      <c r="G50" s="43"/>
      <c r="H50" s="42"/>
    </row>
    <row r="51" spans="1:8" ht="15.75">
      <c r="A51" s="89" t="s">
        <v>111</v>
      </c>
      <c r="B51" s="103">
        <v>1.4</v>
      </c>
      <c r="C51" s="13">
        <f>B51/POWER(B38,1/D42)</f>
        <v>0.31304951684997057</v>
      </c>
      <c r="D51" s="41">
        <f>C51/POWER(B38,1/D42)</f>
        <v>0.07</v>
      </c>
      <c r="E51" s="13">
        <f>D51/POWER(B38,1/D42)</f>
        <v>0.015652475842498532</v>
      </c>
      <c r="F51" s="13">
        <f>E51/POWER(B38,1/D42)</f>
        <v>0.0035000000000000014</v>
      </c>
      <c r="G51" s="43"/>
      <c r="H51" s="42"/>
    </row>
    <row r="52" spans="1:8" ht="15.75">
      <c r="A52" s="89" t="s">
        <v>112</v>
      </c>
      <c r="B52" s="103">
        <v>0.2</v>
      </c>
      <c r="C52" s="13">
        <f>B52/POWER(B38,1/D42)</f>
        <v>0.0447213595499958</v>
      </c>
      <c r="D52" s="41">
        <f>C52/POWER(B38,1/D42)</f>
        <v>0.010000000000000004</v>
      </c>
      <c r="E52" s="13">
        <f>D52/POWER(B38,1/41)</f>
        <v>0.008640425345066321</v>
      </c>
      <c r="F52" s="13">
        <f>E52/POWER(B38,1/D42)</f>
        <v>0.0019320578426080374</v>
      </c>
      <c r="G52" s="43"/>
      <c r="H52" s="42"/>
    </row>
    <row r="53" spans="1:8" ht="15.75">
      <c r="A53" s="89" t="s">
        <v>96</v>
      </c>
      <c r="B53" s="103">
        <v>10</v>
      </c>
      <c r="C53" s="13">
        <f>B53/POWER(B38,1/D42)</f>
        <v>2.2360679774997902</v>
      </c>
      <c r="D53" s="41">
        <f>C53/POWER(B38,1/D42)</f>
        <v>0.5000000000000002</v>
      </c>
      <c r="E53" s="13">
        <f>D53/POWER(B38,1/D42)</f>
        <v>0.11180339887498955</v>
      </c>
      <c r="F53" s="13">
        <f>E53/POWER(B38,1/D42)</f>
        <v>0.02500000000000002</v>
      </c>
      <c r="G53" s="43"/>
      <c r="H53" s="42"/>
    </row>
    <row r="54" spans="1:8" ht="15">
      <c r="A54" s="63" t="s">
        <v>34</v>
      </c>
      <c r="B54" s="39">
        <f>B33</f>
        <v>20000</v>
      </c>
      <c r="C54" s="13">
        <f>B54/POWER(B38,1/D42)</f>
        <v>4472.1359549995805</v>
      </c>
      <c r="D54" s="41">
        <f>C54/POWER(B38,1/D42)</f>
        <v>1000.0000000000003</v>
      </c>
      <c r="E54" s="41">
        <f>D54/POWER(B38,1/D42)</f>
        <v>223.60679774997908</v>
      </c>
      <c r="F54" s="41">
        <f>E54/POWER(B38,1/D42)</f>
        <v>50.000000000000036</v>
      </c>
      <c r="G54" s="43"/>
      <c r="H54" s="42"/>
    </row>
    <row r="55" spans="1:8" ht="15">
      <c r="A55" s="63" t="s">
        <v>50</v>
      </c>
      <c r="B55" s="39">
        <v>0</v>
      </c>
      <c r="C55" s="13">
        <f>B35*POWER(B38,1/D42)*B36/1000</f>
        <v>2236.06797749979</v>
      </c>
      <c r="D55" s="13">
        <f>B35*POWER(B38,1/D42)*B36/1000</f>
        <v>2236.06797749979</v>
      </c>
      <c r="E55" s="13">
        <f>B35*POWER(B38,1/D42)*B36/1000</f>
        <v>2236.06797749979</v>
      </c>
      <c r="F55" s="13">
        <f>B35*POWER(B38,1/D42)*B36/1000</f>
        <v>2236.06797749979</v>
      </c>
      <c r="G55" s="43"/>
      <c r="H55" s="42"/>
    </row>
    <row r="56" spans="1:8" ht="15">
      <c r="A56" s="63" t="s">
        <v>54</v>
      </c>
      <c r="B56" s="39">
        <v>0</v>
      </c>
      <c r="C56" s="13">
        <f>C55</f>
        <v>2236.06797749979</v>
      </c>
      <c r="D56" s="14">
        <f>D55</f>
        <v>2236.06797749979</v>
      </c>
      <c r="E56" s="13">
        <f>E55</f>
        <v>2236.06797749979</v>
      </c>
      <c r="F56" s="13">
        <f>F55</f>
        <v>2236.06797749979</v>
      </c>
      <c r="G56" s="43"/>
      <c r="H56" s="42"/>
    </row>
    <row r="57" spans="1:8" ht="15.75">
      <c r="A57" s="63" t="s">
        <v>117</v>
      </c>
      <c r="B57" s="84">
        <f>B56*B46</f>
        <v>0</v>
      </c>
      <c r="C57" s="40">
        <f>C56*C46</f>
        <v>6000.000000000001</v>
      </c>
      <c r="D57" s="40">
        <f>D56*D46</f>
        <v>1341.6407864998744</v>
      </c>
      <c r="E57" s="40">
        <f>E56*E46</f>
        <v>300.00000000000017</v>
      </c>
      <c r="F57" s="40">
        <f>F56*F46</f>
        <v>67.08203932499374</v>
      </c>
      <c r="G57" s="43"/>
      <c r="H57" s="42"/>
    </row>
    <row r="58" spans="1:8" ht="15.75">
      <c r="A58" s="63" t="s">
        <v>114</v>
      </c>
      <c r="B58" s="84">
        <f>B56*B47</f>
        <v>0</v>
      </c>
      <c r="C58" s="40">
        <f>C56*C47</f>
        <v>500.00000000000006</v>
      </c>
      <c r="D58" s="40">
        <f>D56*D47</f>
        <v>111.80339887498951</v>
      </c>
      <c r="E58" s="40">
        <f>E56*E47</f>
        <v>25.000000000000007</v>
      </c>
      <c r="F58" s="40">
        <f>F56*F47</f>
        <v>5.590169943749477</v>
      </c>
      <c r="G58" s="43"/>
      <c r="H58" s="42"/>
    </row>
    <row r="59" spans="1:8" ht="15.75">
      <c r="A59" s="63" t="s">
        <v>115</v>
      </c>
      <c r="B59" s="84">
        <f>B56*B48</f>
        <v>0</v>
      </c>
      <c r="C59" s="40">
        <f>C56*C48</f>
        <v>700</v>
      </c>
      <c r="D59" s="40">
        <f>D56*D48</f>
        <v>156.5247584249853</v>
      </c>
      <c r="E59" s="40">
        <f>E56*E48</f>
        <v>35.00000000000001</v>
      </c>
      <c r="F59" s="40">
        <f>F56*F48</f>
        <v>7.826237921249267</v>
      </c>
      <c r="G59" s="43"/>
      <c r="H59" s="42"/>
    </row>
    <row r="60" spans="1:8" ht="15.75">
      <c r="A60" s="63" t="s">
        <v>116</v>
      </c>
      <c r="B60" s="84">
        <f>B56*B49</f>
        <v>0</v>
      </c>
      <c r="C60" s="40">
        <f>C56*C49</f>
        <v>500.00000000000006</v>
      </c>
      <c r="D60" s="40">
        <f>D56*D49</f>
        <v>111.80339887498951</v>
      </c>
      <c r="E60" s="40">
        <f>E56*E49</f>
        <v>25.000000000000007</v>
      </c>
      <c r="F60" s="40">
        <f>F56*F49</f>
        <v>5.590169943749477</v>
      </c>
      <c r="G60" s="43"/>
      <c r="H60" s="42"/>
    </row>
    <row r="61" spans="1:8" ht="15.75">
      <c r="A61" s="63" t="s">
        <v>121</v>
      </c>
      <c r="B61" s="84">
        <f>B56*B50</f>
        <v>0</v>
      </c>
      <c r="C61" s="40">
        <f>C56*C50</f>
        <v>250.00000000000003</v>
      </c>
      <c r="D61" s="40">
        <f>D56*D50</f>
        <v>55.901699437494756</v>
      </c>
      <c r="E61" s="40">
        <f>E56*E50</f>
        <v>12.500000000000004</v>
      </c>
      <c r="F61" s="40">
        <f>F56*F50</f>
        <v>2.7950849718747386</v>
      </c>
      <c r="G61" s="43"/>
      <c r="H61" s="42"/>
    </row>
    <row r="62" spans="1:8" ht="15.75">
      <c r="A62" s="63" t="s">
        <v>118</v>
      </c>
      <c r="B62" s="84">
        <f>B56*B51</f>
        <v>0</v>
      </c>
      <c r="C62" s="40">
        <f>C56*C51</f>
        <v>700</v>
      </c>
      <c r="D62" s="40">
        <f>D56*D51</f>
        <v>156.5247584249853</v>
      </c>
      <c r="E62" s="40">
        <f>E56*E51</f>
        <v>35.00000000000001</v>
      </c>
      <c r="F62" s="40">
        <f>F56*F51</f>
        <v>7.826237921249267</v>
      </c>
      <c r="G62" s="43"/>
      <c r="H62" s="42"/>
    </row>
    <row r="63" spans="1:8" ht="15.75">
      <c r="A63" s="63" t="s">
        <v>119</v>
      </c>
      <c r="B63" s="84">
        <f>B56*B52</f>
        <v>0</v>
      </c>
      <c r="C63" s="40">
        <f>C56*C52</f>
        <v>100.00000000000001</v>
      </c>
      <c r="D63" s="40">
        <f>D56*D52</f>
        <v>22.360679774997905</v>
      </c>
      <c r="E63" s="40">
        <f>E56*E52</f>
        <v>19.32057842608037</v>
      </c>
      <c r="F63" s="40">
        <f>F56*F52</f>
        <v>4.320212672533161</v>
      </c>
      <c r="G63" s="43"/>
      <c r="H63" s="42"/>
    </row>
    <row r="64" spans="1:8" ht="15.75">
      <c r="A64" s="64" t="s">
        <v>120</v>
      </c>
      <c r="B64" s="85">
        <f>B56*B53</f>
        <v>0</v>
      </c>
      <c r="C64" s="94">
        <f>C56*C53</f>
        <v>5000.000000000002</v>
      </c>
      <c r="D64" s="94">
        <f>D56*D53</f>
        <v>1118.0339887498953</v>
      </c>
      <c r="E64" s="94">
        <f>E56*E53</f>
        <v>250.00000000000017</v>
      </c>
      <c r="F64" s="94">
        <f>F56*F53</f>
        <v>55.901699437494784</v>
      </c>
      <c r="G64" s="43"/>
      <c r="H64" s="42"/>
    </row>
    <row r="65" spans="1:8" ht="15.75">
      <c r="A65" s="48"/>
      <c r="B65" s="53"/>
      <c r="C65" s="53"/>
      <c r="D65" s="53"/>
      <c r="E65" s="49"/>
      <c r="F65" s="49"/>
      <c r="G65" s="43"/>
      <c r="H65" s="42"/>
    </row>
    <row r="66" spans="1:8" ht="12.75">
      <c r="A66" s="54"/>
      <c r="B66" s="43"/>
      <c r="C66" s="43"/>
      <c r="D66" s="43"/>
      <c r="E66" s="43"/>
      <c r="F66" s="43"/>
      <c r="G66" s="43"/>
      <c r="H66" s="42"/>
    </row>
    <row r="67" spans="1:8" ht="15.75">
      <c r="A67" s="70" t="s">
        <v>55</v>
      </c>
      <c r="B67" s="71"/>
      <c r="C67" s="72"/>
      <c r="D67" s="59"/>
      <c r="E67" s="60"/>
      <c r="F67" s="56"/>
      <c r="G67" s="56"/>
      <c r="H67" s="42"/>
    </row>
    <row r="68" spans="1:8" ht="15.75">
      <c r="A68" s="65" t="s">
        <v>56</v>
      </c>
      <c r="B68" s="66" t="s">
        <v>57</v>
      </c>
      <c r="C68" s="66" t="s">
        <v>58</v>
      </c>
      <c r="D68" s="59"/>
      <c r="E68" s="61">
        <f>B31</f>
        <v>16</v>
      </c>
      <c r="F68" s="56"/>
      <c r="G68" s="56"/>
      <c r="H68" s="42"/>
    </row>
    <row r="69" spans="1:8" ht="15.75">
      <c r="A69" s="63" t="s">
        <v>123</v>
      </c>
      <c r="B69" s="67">
        <f>B57+C57</f>
        <v>6000.000000000001</v>
      </c>
      <c r="C69" s="67">
        <f>B69*B31</f>
        <v>96000.00000000001</v>
      </c>
      <c r="D69" s="59"/>
      <c r="E69" s="60"/>
      <c r="F69" s="56"/>
      <c r="G69" s="56"/>
      <c r="H69" s="42"/>
    </row>
    <row r="70" spans="1:8" ht="15.75">
      <c r="A70" s="63" t="s">
        <v>124</v>
      </c>
      <c r="B70" s="67">
        <f aca="true" t="shared" si="1" ref="B70:B76">B58+C58</f>
        <v>500.00000000000006</v>
      </c>
      <c r="C70" s="67">
        <f>B70*B31</f>
        <v>8000.000000000001</v>
      </c>
      <c r="D70" s="59"/>
      <c r="E70" s="60"/>
      <c r="F70" s="56"/>
      <c r="G70" s="56"/>
      <c r="H70" s="42"/>
    </row>
    <row r="71" spans="1:8" ht="15.75">
      <c r="A71" s="63" t="s">
        <v>125</v>
      </c>
      <c r="B71" s="67">
        <f t="shared" si="1"/>
        <v>700</v>
      </c>
      <c r="C71" s="67">
        <f>B71*B31</f>
        <v>11200</v>
      </c>
      <c r="D71" s="59"/>
      <c r="E71" s="60"/>
      <c r="F71" s="56"/>
      <c r="G71" s="56"/>
      <c r="H71" s="42"/>
    </row>
    <row r="72" spans="1:8" ht="15.75">
      <c r="A72" s="63" t="s">
        <v>126</v>
      </c>
      <c r="B72" s="67">
        <f t="shared" si="1"/>
        <v>500.00000000000006</v>
      </c>
      <c r="C72" s="67">
        <f>B72*B31</f>
        <v>8000.000000000001</v>
      </c>
      <c r="D72" s="59"/>
      <c r="E72" s="60"/>
      <c r="F72" s="56"/>
      <c r="G72" s="56"/>
      <c r="H72" s="42"/>
    </row>
    <row r="73" spans="1:8" ht="15.75">
      <c r="A73" s="63" t="s">
        <v>127</v>
      </c>
      <c r="B73" s="67">
        <f t="shared" si="1"/>
        <v>250.00000000000003</v>
      </c>
      <c r="C73" s="67">
        <f>B73*B31</f>
        <v>4000.0000000000005</v>
      </c>
      <c r="D73" s="59"/>
      <c r="E73" s="60"/>
      <c r="F73" s="56"/>
      <c r="G73" s="56"/>
      <c r="H73" s="42"/>
    </row>
    <row r="74" spans="1:8" ht="15.75">
      <c r="A74" s="63" t="s">
        <v>128</v>
      </c>
      <c r="B74" s="67">
        <f t="shared" si="1"/>
        <v>700</v>
      </c>
      <c r="C74" s="67">
        <f>B74*B31</f>
        <v>11200</v>
      </c>
      <c r="D74" s="59"/>
      <c r="E74" s="60"/>
      <c r="F74" s="56"/>
      <c r="G74" s="56"/>
      <c r="H74" s="42"/>
    </row>
    <row r="75" spans="1:8" ht="15.75">
      <c r="A75" s="63" t="s">
        <v>129</v>
      </c>
      <c r="B75" s="67">
        <f t="shared" si="1"/>
        <v>100.00000000000001</v>
      </c>
      <c r="C75" s="67">
        <f>B75*B31</f>
        <v>1600.0000000000002</v>
      </c>
      <c r="D75" s="59"/>
      <c r="E75" s="60"/>
      <c r="F75" s="56"/>
      <c r="G75" s="56"/>
      <c r="H75" s="42"/>
    </row>
    <row r="76" spans="1:8" ht="15.75">
      <c r="A76" s="64" t="s">
        <v>130</v>
      </c>
      <c r="B76" s="68">
        <f t="shared" si="1"/>
        <v>5000.000000000002</v>
      </c>
      <c r="C76" s="69">
        <f>B76*B31</f>
        <v>80000.00000000003</v>
      </c>
      <c r="D76" s="59"/>
      <c r="E76" s="56"/>
      <c r="F76" s="56"/>
      <c r="G76" s="56"/>
      <c r="H76" s="42"/>
    </row>
    <row r="77" spans="1:8" ht="15">
      <c r="A77" s="55"/>
      <c r="B77" s="56"/>
      <c r="C77" s="57"/>
      <c r="D77" s="56"/>
      <c r="E77" s="56"/>
      <c r="F77" s="56"/>
      <c r="G77" s="56"/>
      <c r="H77" s="42"/>
    </row>
    <row r="78" spans="1:8" ht="15.75" thickBot="1">
      <c r="A78" s="55"/>
      <c r="B78" s="56"/>
      <c r="C78" s="56"/>
      <c r="D78" s="56"/>
      <c r="E78" s="56"/>
      <c r="F78" s="56"/>
      <c r="G78" s="56"/>
      <c r="H78" s="42"/>
    </row>
    <row r="79" spans="1:7" ht="15" hidden="1">
      <c r="A79" s="17"/>
      <c r="B79" s="15"/>
      <c r="C79" s="15"/>
      <c r="D79" s="15"/>
      <c r="E79" s="15"/>
      <c r="F79" s="15"/>
      <c r="G79" s="16"/>
    </row>
    <row r="80" spans="1:7" ht="15" hidden="1">
      <c r="A80" s="17" t="s">
        <v>132</v>
      </c>
      <c r="B80" s="16"/>
      <c r="C80" s="16"/>
      <c r="D80" s="16"/>
      <c r="E80" s="16"/>
      <c r="F80" s="16"/>
      <c r="G80" s="16"/>
    </row>
    <row r="81" spans="1:7" ht="15" hidden="1">
      <c r="A81" s="17" t="s">
        <v>35</v>
      </c>
      <c r="B81" s="16"/>
      <c r="C81" s="16"/>
      <c r="D81" s="16"/>
      <c r="E81" s="16"/>
      <c r="F81" s="16"/>
      <c r="G81" s="16"/>
    </row>
    <row r="82" spans="1:7" ht="15" hidden="1">
      <c r="A82" s="17"/>
      <c r="B82" s="16"/>
      <c r="C82" s="16"/>
      <c r="D82" s="16"/>
      <c r="E82" s="16"/>
      <c r="F82" s="16"/>
      <c r="G82" s="16"/>
    </row>
    <row r="83" spans="1:7" ht="15.75" hidden="1">
      <c r="A83" s="17" t="s">
        <v>133</v>
      </c>
      <c r="B83" s="16"/>
      <c r="C83" s="16"/>
      <c r="D83" s="16"/>
      <c r="E83" s="16"/>
      <c r="F83" s="16"/>
      <c r="G83" s="16"/>
    </row>
    <row r="84" spans="1:7" ht="15" hidden="1">
      <c r="A84" s="17"/>
      <c r="B84" s="16"/>
      <c r="C84" s="16"/>
      <c r="D84" s="16"/>
      <c r="E84" s="16"/>
      <c r="F84" s="16"/>
      <c r="G84" s="16"/>
    </row>
    <row r="85" spans="1:7" ht="18" hidden="1">
      <c r="A85" s="17" t="s">
        <v>36</v>
      </c>
      <c r="B85" s="16" t="s">
        <v>75</v>
      </c>
      <c r="C85" s="16"/>
      <c r="D85" s="16"/>
      <c r="E85" s="16"/>
      <c r="F85" s="16"/>
      <c r="G85" s="16"/>
    </row>
    <row r="86" spans="1:7" ht="15" hidden="1">
      <c r="A86" s="17"/>
      <c r="B86" s="16"/>
      <c r="C86" s="16"/>
      <c r="D86" s="16"/>
      <c r="E86" s="16"/>
      <c r="F86" s="16"/>
      <c r="G86" s="16"/>
    </row>
    <row r="87" spans="1:7" ht="15.75" hidden="1" thickBot="1">
      <c r="A87" s="17"/>
      <c r="B87" s="16"/>
      <c r="C87" s="16"/>
      <c r="D87" s="16"/>
      <c r="E87" s="16"/>
      <c r="F87" s="16"/>
      <c r="G87" s="16"/>
    </row>
    <row r="88" spans="1:7" ht="16.5" hidden="1" thickBot="1">
      <c r="A88" s="18" t="s">
        <v>76</v>
      </c>
      <c r="B88" s="19" t="s">
        <v>77</v>
      </c>
      <c r="C88" s="19" t="s">
        <v>78</v>
      </c>
      <c r="D88" s="16"/>
      <c r="E88" s="16"/>
      <c r="F88" s="16"/>
      <c r="G88" s="16"/>
    </row>
    <row r="89" spans="1:7" ht="16.5" hidden="1" thickBot="1" thickTop="1">
      <c r="A89" s="20">
        <v>2</v>
      </c>
      <c r="B89" s="21">
        <v>100</v>
      </c>
      <c r="C89" s="21" t="s">
        <v>37</v>
      </c>
      <c r="D89" s="16"/>
      <c r="E89" s="16"/>
      <c r="F89" s="16"/>
      <c r="G89" s="16"/>
    </row>
    <row r="90" spans="1:7" ht="15.75" hidden="1" thickBot="1">
      <c r="A90" s="20">
        <v>2</v>
      </c>
      <c r="B90" s="21">
        <v>1000</v>
      </c>
      <c r="C90" s="21" t="s">
        <v>38</v>
      </c>
      <c r="D90" s="16"/>
      <c r="E90" s="16"/>
      <c r="F90" s="16"/>
      <c r="G90" s="16"/>
    </row>
    <row r="91" spans="1:7" ht="15.75" hidden="1" thickBot="1">
      <c r="A91" s="20">
        <v>3</v>
      </c>
      <c r="B91" s="21">
        <v>100</v>
      </c>
      <c r="C91" s="21" t="s">
        <v>39</v>
      </c>
      <c r="D91" s="16"/>
      <c r="E91" s="16"/>
      <c r="F91" s="16"/>
      <c r="G91" s="16"/>
    </row>
    <row r="92" spans="1:7" ht="15.75" hidden="1" thickBot="1">
      <c r="A92" s="20">
        <v>3</v>
      </c>
      <c r="B92" s="21">
        <v>1000</v>
      </c>
      <c r="C92" s="21" t="s">
        <v>37</v>
      </c>
      <c r="D92" s="16"/>
      <c r="E92" s="16"/>
      <c r="F92" s="16"/>
      <c r="G92" s="16"/>
    </row>
    <row r="93" spans="1:7" ht="15.75" hidden="1" thickBot="1">
      <c r="A93" s="20">
        <v>4</v>
      </c>
      <c r="B93" s="21">
        <v>100</v>
      </c>
      <c r="C93" s="21" t="s">
        <v>40</v>
      </c>
      <c r="D93" s="16"/>
      <c r="E93" s="16"/>
      <c r="F93" s="16"/>
      <c r="G93" s="16"/>
    </row>
    <row r="94" spans="1:7" ht="15.75" hidden="1" thickBot="1">
      <c r="A94" s="20">
        <v>4</v>
      </c>
      <c r="B94" s="21">
        <v>1000</v>
      </c>
      <c r="C94" s="21" t="s">
        <v>41</v>
      </c>
      <c r="D94" s="16"/>
      <c r="E94" s="16"/>
      <c r="F94" s="16"/>
      <c r="G94" s="16"/>
    </row>
    <row r="95" spans="1:7" ht="15.75" hidden="1" thickBot="1">
      <c r="A95" s="17"/>
      <c r="B95" s="16"/>
      <c r="C95" s="16"/>
      <c r="D95" s="16"/>
      <c r="E95" s="16"/>
      <c r="F95" s="16"/>
      <c r="G95" s="16"/>
    </row>
    <row r="96" spans="1:7" ht="21" customHeight="1" hidden="1" thickBot="1">
      <c r="A96" s="22" t="s">
        <v>42</v>
      </c>
      <c r="B96" s="97" t="s">
        <v>79</v>
      </c>
      <c r="C96" s="98"/>
      <c r="D96" s="98"/>
      <c r="E96" s="98"/>
      <c r="F96" s="98"/>
      <c r="G96" s="99"/>
    </row>
    <row r="97" spans="1:7" ht="18.75" hidden="1" thickBot="1">
      <c r="A97" s="23" t="s">
        <v>80</v>
      </c>
      <c r="B97" s="97" t="s">
        <v>81</v>
      </c>
      <c r="C97" s="99"/>
      <c r="D97" s="97" t="s">
        <v>82</v>
      </c>
      <c r="E97" s="99"/>
      <c r="F97" s="97" t="s">
        <v>83</v>
      </c>
      <c r="G97" s="99"/>
    </row>
    <row r="98" spans="1:7" ht="15.75" hidden="1" thickBot="1">
      <c r="A98" s="24"/>
      <c r="B98" s="25" t="s">
        <v>43</v>
      </c>
      <c r="C98" s="25" t="s">
        <v>44</v>
      </c>
      <c r="D98" s="25" t="s">
        <v>43</v>
      </c>
      <c r="E98" s="25" t="s">
        <v>44</v>
      </c>
      <c r="F98" s="25" t="s">
        <v>43</v>
      </c>
      <c r="G98" s="25" t="s">
        <v>44</v>
      </c>
    </row>
    <row r="99" spans="1:7" ht="16.5" hidden="1" thickBot="1" thickTop="1">
      <c r="A99" s="20" t="s">
        <v>45</v>
      </c>
      <c r="B99" s="21">
        <v>10</v>
      </c>
      <c r="C99" s="21">
        <v>31.62</v>
      </c>
      <c r="D99" s="21">
        <v>4.64</v>
      </c>
      <c r="E99" s="21">
        <v>10</v>
      </c>
      <c r="F99" s="21">
        <v>3.16</v>
      </c>
      <c r="G99" s="21">
        <v>5.62</v>
      </c>
    </row>
    <row r="100" spans="1:7" ht="15.75" hidden="1" thickBot="1">
      <c r="A100" s="20" t="s">
        <v>46</v>
      </c>
      <c r="B100" s="21">
        <v>20</v>
      </c>
      <c r="C100" s="21">
        <v>63.25</v>
      </c>
      <c r="D100" s="21">
        <v>9.28</v>
      </c>
      <c r="E100" s="21">
        <v>20</v>
      </c>
      <c r="F100" s="21">
        <v>6.32</v>
      </c>
      <c r="G100" s="21">
        <v>11.25</v>
      </c>
    </row>
    <row r="101" spans="1:7" ht="15.75" hidden="1" thickBot="1">
      <c r="A101" s="20" t="s">
        <v>47</v>
      </c>
      <c r="B101" s="21">
        <v>30</v>
      </c>
      <c r="C101" s="21">
        <v>94.87</v>
      </c>
      <c r="D101" s="21">
        <v>13.92</v>
      </c>
      <c r="E101" s="21">
        <v>30</v>
      </c>
      <c r="F101" s="21">
        <v>9.49</v>
      </c>
      <c r="G101" s="21">
        <v>16.87</v>
      </c>
    </row>
    <row r="102" spans="1:7" ht="15.75" hidden="1" thickBot="1">
      <c r="A102" s="20">
        <v>4</v>
      </c>
      <c r="B102" s="21">
        <v>40</v>
      </c>
      <c r="C102" s="21">
        <v>126.49</v>
      </c>
      <c r="D102" s="21">
        <v>18.57</v>
      </c>
      <c r="E102" s="21">
        <v>40</v>
      </c>
      <c r="F102" s="21">
        <v>12.65</v>
      </c>
      <c r="G102" s="21">
        <v>22.49</v>
      </c>
    </row>
    <row r="103" spans="1:7" ht="15.75" hidden="1" thickBot="1">
      <c r="A103" s="20">
        <v>5</v>
      </c>
      <c r="B103" s="21">
        <v>50</v>
      </c>
      <c r="C103" s="21">
        <v>158.11</v>
      </c>
      <c r="D103" s="21">
        <v>23.21</v>
      </c>
      <c r="E103" s="21">
        <v>50</v>
      </c>
      <c r="F103" s="21">
        <v>15.81</v>
      </c>
      <c r="G103" s="21">
        <v>28.12</v>
      </c>
    </row>
    <row r="104" spans="1:7" ht="15.75" hidden="1" thickBot="1">
      <c r="A104" s="20">
        <v>6</v>
      </c>
      <c r="B104" s="21">
        <v>60</v>
      </c>
      <c r="C104" s="21">
        <v>189.74</v>
      </c>
      <c r="D104" s="21">
        <v>27.85</v>
      </c>
      <c r="E104" s="21">
        <v>60</v>
      </c>
      <c r="F104" s="21">
        <v>18.97</v>
      </c>
      <c r="G104" s="21">
        <v>33.74</v>
      </c>
    </row>
    <row r="105" spans="1:7" ht="15.75" hidden="1" thickBot="1">
      <c r="A105" s="20">
        <v>7</v>
      </c>
      <c r="B105" s="21">
        <v>70</v>
      </c>
      <c r="C105" s="21">
        <v>221.36</v>
      </c>
      <c r="D105" s="21">
        <v>32.49</v>
      </c>
      <c r="E105" s="21">
        <v>70</v>
      </c>
      <c r="F105" s="21">
        <v>22.14</v>
      </c>
      <c r="G105" s="21">
        <v>39.36</v>
      </c>
    </row>
    <row r="106" spans="1:7" ht="15.75" hidden="1" thickBot="1">
      <c r="A106" s="20">
        <v>8</v>
      </c>
      <c r="B106" s="21">
        <v>80</v>
      </c>
      <c r="C106" s="21">
        <v>252.98</v>
      </c>
      <c r="D106" s="21">
        <v>37.13</v>
      </c>
      <c r="E106" s="21">
        <v>80</v>
      </c>
      <c r="F106" s="21">
        <v>25.3</v>
      </c>
      <c r="G106" s="21">
        <v>44.99</v>
      </c>
    </row>
    <row r="107" spans="1:7" ht="15.75" hidden="1" thickBot="1">
      <c r="A107" s="20">
        <v>9</v>
      </c>
      <c r="B107" s="21">
        <v>90</v>
      </c>
      <c r="C107" s="21">
        <v>284.6</v>
      </c>
      <c r="D107" s="21">
        <v>41.77</v>
      </c>
      <c r="E107" s="21">
        <v>90</v>
      </c>
      <c r="F107" s="21">
        <v>28.46</v>
      </c>
      <c r="G107" s="21">
        <v>50.61</v>
      </c>
    </row>
    <row r="108" spans="1:7" ht="15.75" hidden="1" thickBot="1">
      <c r="A108" s="20">
        <v>10</v>
      </c>
      <c r="B108" s="21">
        <v>100</v>
      </c>
      <c r="C108" s="21">
        <v>316.23</v>
      </c>
      <c r="D108" s="21">
        <v>46.42</v>
      </c>
      <c r="E108" s="21">
        <v>100</v>
      </c>
      <c r="F108" s="21">
        <v>31.62</v>
      </c>
      <c r="G108" s="21">
        <v>56.23</v>
      </c>
    </row>
    <row r="109" spans="1:7" ht="15" hidden="1">
      <c r="A109" s="17"/>
      <c r="B109" s="16"/>
      <c r="C109" s="16"/>
      <c r="D109" s="16"/>
      <c r="E109" s="16"/>
      <c r="F109" s="16"/>
      <c r="G109" s="16"/>
    </row>
    <row r="110" spans="1:7" ht="18" hidden="1">
      <c r="A110" s="17" t="s">
        <v>84</v>
      </c>
      <c r="B110" s="16"/>
      <c r="C110" s="16"/>
      <c r="D110" s="16"/>
      <c r="E110" s="16"/>
      <c r="F110" s="16"/>
      <c r="G110" s="16"/>
    </row>
    <row r="111" spans="1:7" ht="15" hidden="1">
      <c r="A111" s="17"/>
      <c r="B111" s="16"/>
      <c r="C111" s="16"/>
      <c r="D111" s="16"/>
      <c r="E111" s="16"/>
      <c r="F111" s="16"/>
      <c r="G111" s="16"/>
    </row>
    <row r="112" spans="1:7" ht="18.75" hidden="1">
      <c r="A112" s="17"/>
      <c r="B112" s="26" t="s">
        <v>85</v>
      </c>
      <c r="C112" s="16"/>
      <c r="D112" s="16"/>
      <c r="E112" s="16"/>
      <c r="F112" s="16"/>
      <c r="G112" s="16"/>
    </row>
    <row r="113" spans="1:7" ht="15" hidden="1">
      <c r="A113" s="17"/>
      <c r="B113" s="16"/>
      <c r="C113" s="16"/>
      <c r="D113" s="16"/>
      <c r="E113" s="16"/>
      <c r="F113" s="16"/>
      <c r="G113" s="16"/>
    </row>
    <row r="114" spans="1:7" ht="15.75" hidden="1">
      <c r="A114" s="27" t="s">
        <v>48</v>
      </c>
      <c r="B114" s="26" t="s">
        <v>49</v>
      </c>
      <c r="C114" s="16"/>
      <c r="D114" s="16"/>
      <c r="E114" s="16"/>
      <c r="F114" s="16"/>
      <c r="G114" s="16"/>
    </row>
    <row r="115" spans="1:7" ht="16.5" hidden="1" thickBot="1">
      <c r="A115" s="17"/>
      <c r="B115" s="16"/>
      <c r="C115" s="26">
        <v>1000</v>
      </c>
      <c r="D115" s="16"/>
      <c r="E115" s="16"/>
      <c r="F115" s="16"/>
      <c r="G115" s="16"/>
    </row>
    <row r="116" spans="1:43" ht="55.5" customHeight="1" thickBot="1">
      <c r="A116" s="95" t="s">
        <v>86</v>
      </c>
      <c r="B116" s="56"/>
      <c r="C116" s="56"/>
      <c r="D116" s="56"/>
      <c r="E116" s="56"/>
      <c r="F116" s="56"/>
      <c r="G116" s="56"/>
      <c r="H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</row>
    <row r="117" spans="1:8" ht="53.25" customHeight="1" thickBot="1">
      <c r="A117" s="62" t="s">
        <v>62</v>
      </c>
      <c r="B117" s="32" t="s">
        <v>63</v>
      </c>
      <c r="C117" s="32" t="s">
        <v>87</v>
      </c>
      <c r="D117" s="32" t="s">
        <v>64</v>
      </c>
      <c r="E117" s="33" t="s">
        <v>65</v>
      </c>
      <c r="F117" s="33" t="s">
        <v>66</v>
      </c>
      <c r="G117" s="33" t="s">
        <v>67</v>
      </c>
      <c r="H117" s="28" t="s">
        <v>68</v>
      </c>
    </row>
    <row r="118" spans="1:8" ht="15" customHeight="1">
      <c r="A118" s="63" t="s">
        <v>123</v>
      </c>
      <c r="B118" s="34">
        <f aca="true" t="shared" si="2" ref="B118:B125">C69</f>
        <v>96000.00000000001</v>
      </c>
      <c r="C118" s="108">
        <v>0.01</v>
      </c>
      <c r="D118" s="109">
        <v>0.01</v>
      </c>
      <c r="E118" s="104">
        <v>1000000</v>
      </c>
      <c r="F118" s="106">
        <f aca="true" t="shared" si="3" ref="F118:F125">(B118*(1-C118)*(1-D118))/(E118*1000)</f>
        <v>9.408960000000001E-05</v>
      </c>
      <c r="G118" s="108">
        <v>0.0001</v>
      </c>
      <c r="H118" s="29">
        <f aca="true" t="shared" si="4" ref="H118:H125">F118/G118</f>
        <v>0.9408960000000001</v>
      </c>
    </row>
    <row r="119" spans="1:8" ht="15" customHeight="1">
      <c r="A119" s="63" t="s">
        <v>124</v>
      </c>
      <c r="B119" s="35">
        <f t="shared" si="2"/>
        <v>8000.000000000001</v>
      </c>
      <c r="C119" s="104">
        <v>0.96</v>
      </c>
      <c r="D119" s="105">
        <v>0.4</v>
      </c>
      <c r="E119" s="104">
        <v>1000000</v>
      </c>
      <c r="F119" s="36">
        <f t="shared" si="3"/>
        <v>1.920000000000002E-07</v>
      </c>
      <c r="G119" s="107">
        <v>4E-07</v>
      </c>
      <c r="H119" s="29">
        <f t="shared" si="4"/>
        <v>0.48000000000000054</v>
      </c>
    </row>
    <row r="120" spans="1:8" ht="15" customHeight="1">
      <c r="A120" s="63" t="s">
        <v>125</v>
      </c>
      <c r="B120" s="35">
        <f t="shared" si="2"/>
        <v>11200</v>
      </c>
      <c r="C120" s="104">
        <v>0.99</v>
      </c>
      <c r="D120" s="104">
        <v>0.6</v>
      </c>
      <c r="E120" s="104">
        <v>1000000</v>
      </c>
      <c r="F120" s="36">
        <f t="shared" si="3"/>
        <v>4.480000000000004E-08</v>
      </c>
      <c r="G120" s="104">
        <v>2E-05</v>
      </c>
      <c r="H120" s="29">
        <f t="shared" si="4"/>
        <v>0.0022400000000000015</v>
      </c>
    </row>
    <row r="121" spans="1:8" ht="15" customHeight="1">
      <c r="A121" s="63" t="s">
        <v>126</v>
      </c>
      <c r="B121" s="35">
        <f t="shared" si="2"/>
        <v>8000.000000000001</v>
      </c>
      <c r="C121" s="104">
        <v>0.01</v>
      </c>
      <c r="D121" s="104">
        <v>0.2</v>
      </c>
      <c r="E121" s="104">
        <v>1000000</v>
      </c>
      <c r="F121" s="36">
        <f t="shared" si="3"/>
        <v>6.336000000000001E-06</v>
      </c>
      <c r="G121" s="104">
        <v>0.002</v>
      </c>
      <c r="H121" s="29">
        <f t="shared" si="4"/>
        <v>0.0031680000000000002</v>
      </c>
    </row>
    <row r="122" spans="1:8" ht="15" customHeight="1">
      <c r="A122" s="63" t="s">
        <v>127</v>
      </c>
      <c r="B122" s="35">
        <f t="shared" si="2"/>
        <v>4000.0000000000005</v>
      </c>
      <c r="C122" s="104">
        <v>0.99</v>
      </c>
      <c r="D122" s="104">
        <v>0.8</v>
      </c>
      <c r="E122" s="104">
        <v>1000000</v>
      </c>
      <c r="F122" s="36">
        <f>(B122*(1-C122)*(1-D122))/(E122*1000)</f>
        <v>8.000000000000007E-09</v>
      </c>
      <c r="G122" s="104">
        <v>0.005</v>
      </c>
      <c r="H122" s="30">
        <f t="shared" si="4"/>
        <v>1.6000000000000014E-06</v>
      </c>
    </row>
    <row r="123" spans="1:8" ht="15" customHeight="1">
      <c r="A123" s="63" t="s">
        <v>128</v>
      </c>
      <c r="B123" s="35">
        <f t="shared" si="2"/>
        <v>11200</v>
      </c>
      <c r="C123" s="104">
        <v>0.99</v>
      </c>
      <c r="D123" s="104">
        <v>0.8</v>
      </c>
      <c r="E123" s="104">
        <v>1000000</v>
      </c>
      <c r="F123" s="36">
        <f>(B123*(1-C123)*(1-D123))/(E123*1000)</f>
        <v>2.2400000000000015E-08</v>
      </c>
      <c r="G123" s="104">
        <v>0.15</v>
      </c>
      <c r="H123" s="30">
        <f t="shared" si="4"/>
        <v>1.4933333333333345E-07</v>
      </c>
    </row>
    <row r="124" spans="1:8" ht="15" customHeight="1">
      <c r="A124" s="63" t="s">
        <v>129</v>
      </c>
      <c r="B124" s="35">
        <f t="shared" si="2"/>
        <v>1600.0000000000002</v>
      </c>
      <c r="C124" s="104">
        <v>0.99</v>
      </c>
      <c r="D124" s="104">
        <v>0.8</v>
      </c>
      <c r="E124" s="104">
        <v>1000000</v>
      </c>
      <c r="F124" s="36">
        <f t="shared" si="3"/>
        <v>3.200000000000003E-09</v>
      </c>
      <c r="G124" s="104">
        <v>3.4E-06</v>
      </c>
      <c r="H124" s="30">
        <f t="shared" si="4"/>
        <v>0.0009411764705882362</v>
      </c>
    </row>
    <row r="125" spans="1:8" ht="15" customHeight="1" thickBot="1">
      <c r="A125" s="64" t="s">
        <v>130</v>
      </c>
      <c r="B125" s="37">
        <f t="shared" si="2"/>
        <v>80000.00000000003</v>
      </c>
      <c r="C125" s="110">
        <v>0.99</v>
      </c>
      <c r="D125" s="110">
        <v>0.9</v>
      </c>
      <c r="E125" s="110">
        <v>1000000</v>
      </c>
      <c r="F125" s="38">
        <f t="shared" si="3"/>
        <v>8.000000000000008E-08</v>
      </c>
      <c r="G125" s="110">
        <v>2E-05</v>
      </c>
      <c r="H125" s="31">
        <f t="shared" si="4"/>
        <v>0.0040000000000000036</v>
      </c>
    </row>
    <row r="126" spans="1:7" s="42" customFormat="1" ht="15">
      <c r="A126" s="55"/>
      <c r="B126" s="56"/>
      <c r="C126" s="56"/>
      <c r="D126" s="56"/>
      <c r="E126" s="56"/>
      <c r="F126" s="56"/>
      <c r="G126" s="56"/>
    </row>
    <row r="127" spans="1:7" s="42" customFormat="1" ht="15">
      <c r="A127" s="55"/>
      <c r="B127" s="56"/>
      <c r="C127" s="56"/>
      <c r="D127" s="56"/>
      <c r="E127" s="56"/>
      <c r="F127" s="56"/>
      <c r="G127" s="56"/>
    </row>
    <row r="128" spans="1:7" s="42" customFormat="1" ht="15">
      <c r="A128" s="55"/>
      <c r="B128" s="56"/>
      <c r="C128" s="56"/>
      <c r="D128" s="56"/>
      <c r="E128" s="56"/>
      <c r="F128" s="56"/>
      <c r="G128" s="56"/>
    </row>
    <row r="129" spans="1:7" s="42" customFormat="1" ht="15">
      <c r="A129" s="55"/>
      <c r="B129" s="56"/>
      <c r="C129" s="56"/>
      <c r="D129" s="56"/>
      <c r="E129" s="56"/>
      <c r="F129" s="56"/>
      <c r="G129" s="56"/>
    </row>
    <row r="130" spans="1:7" s="42" customFormat="1" ht="15">
      <c r="A130" s="55"/>
      <c r="B130" s="56"/>
      <c r="C130" s="56"/>
      <c r="D130" s="56"/>
      <c r="E130" s="56"/>
      <c r="F130" s="56"/>
      <c r="G130" s="56"/>
    </row>
    <row r="131" spans="1:7" s="42" customFormat="1" ht="15">
      <c r="A131" s="55"/>
      <c r="B131" s="56"/>
      <c r="C131" s="56"/>
      <c r="D131" s="56"/>
      <c r="E131" s="56"/>
      <c r="F131" s="56"/>
      <c r="G131" s="56"/>
    </row>
    <row r="132" spans="1:7" s="42" customFormat="1" ht="15">
      <c r="A132" s="55"/>
      <c r="B132" s="56"/>
      <c r="C132" s="56"/>
      <c r="D132" s="56"/>
      <c r="E132" s="56"/>
      <c r="F132" s="56"/>
      <c r="G132" s="56"/>
    </row>
    <row r="133" spans="1:7" s="42" customFormat="1" ht="15">
      <c r="A133" s="55"/>
      <c r="B133" s="56"/>
      <c r="C133" s="56"/>
      <c r="D133" s="56"/>
      <c r="E133" s="56"/>
      <c r="F133" s="56"/>
      <c r="G133" s="56"/>
    </row>
    <row r="134" spans="1:7" s="42" customFormat="1" ht="15">
      <c r="A134" s="55"/>
      <c r="B134" s="56"/>
      <c r="C134" s="56"/>
      <c r="D134" s="56"/>
      <c r="E134" s="56"/>
      <c r="F134" s="56"/>
      <c r="G134" s="56"/>
    </row>
    <row r="135" spans="1:7" s="42" customFormat="1" ht="15">
      <c r="A135" s="55"/>
      <c r="B135" s="56"/>
      <c r="C135" s="56"/>
      <c r="D135" s="56"/>
      <c r="E135" s="56"/>
      <c r="F135" s="56"/>
      <c r="G135" s="56"/>
    </row>
    <row r="136" spans="1:7" s="42" customFormat="1" ht="15">
      <c r="A136" s="55"/>
      <c r="B136" s="56"/>
      <c r="C136" s="56"/>
      <c r="D136" s="56"/>
      <c r="E136" s="56"/>
      <c r="F136" s="56"/>
      <c r="G136" s="56"/>
    </row>
    <row r="137" spans="1:7" s="42" customFormat="1" ht="15">
      <c r="A137" s="55"/>
      <c r="B137" s="56"/>
      <c r="C137" s="56"/>
      <c r="D137" s="56"/>
      <c r="E137" s="56"/>
      <c r="F137" s="56"/>
      <c r="G137" s="56"/>
    </row>
    <row r="138" spans="1:7" s="42" customFormat="1" ht="15">
      <c r="A138" s="55"/>
      <c r="B138" s="56"/>
      <c r="C138" s="56"/>
      <c r="D138" s="56"/>
      <c r="E138" s="56"/>
      <c r="F138" s="56"/>
      <c r="G138" s="56"/>
    </row>
    <row r="139" spans="1:7" s="42" customFormat="1" ht="15">
      <c r="A139" s="55"/>
      <c r="B139" s="56"/>
      <c r="C139" s="56"/>
      <c r="D139" s="56"/>
      <c r="E139" s="56"/>
      <c r="F139" s="56"/>
      <c r="G139" s="56"/>
    </row>
    <row r="140" spans="1:7" s="42" customFormat="1" ht="15">
      <c r="A140" s="55"/>
      <c r="B140" s="56"/>
      <c r="C140" s="56"/>
      <c r="D140" s="56"/>
      <c r="E140" s="56"/>
      <c r="F140" s="56"/>
      <c r="G140" s="56"/>
    </row>
    <row r="141" spans="1:7" s="42" customFormat="1" ht="15">
      <c r="A141" s="55"/>
      <c r="B141" s="56"/>
      <c r="C141" s="56"/>
      <c r="D141" s="56"/>
      <c r="E141" s="56"/>
      <c r="F141" s="56"/>
      <c r="G141" s="56"/>
    </row>
    <row r="142" spans="1:7" s="42" customFormat="1" ht="15">
      <c r="A142" s="55"/>
      <c r="B142" s="56"/>
      <c r="C142" s="56"/>
      <c r="D142" s="56"/>
      <c r="E142" s="56"/>
      <c r="F142" s="56"/>
      <c r="G142" s="56"/>
    </row>
    <row r="143" spans="1:7" s="42" customFormat="1" ht="15">
      <c r="A143" s="55"/>
      <c r="B143" s="56"/>
      <c r="C143" s="56"/>
      <c r="D143" s="56"/>
      <c r="E143" s="56"/>
      <c r="F143" s="56"/>
      <c r="G143" s="56"/>
    </row>
    <row r="144" spans="1:7" s="42" customFormat="1" ht="15">
      <c r="A144" s="55"/>
      <c r="B144" s="56"/>
      <c r="C144" s="56"/>
      <c r="D144" s="56"/>
      <c r="E144" s="56"/>
      <c r="F144" s="56"/>
      <c r="G144" s="56"/>
    </row>
    <row r="145" spans="1:7" s="42" customFormat="1" ht="15">
      <c r="A145" s="55"/>
      <c r="B145" s="56"/>
      <c r="C145" s="56"/>
      <c r="D145" s="56"/>
      <c r="E145" s="56"/>
      <c r="F145" s="56"/>
      <c r="G145" s="56"/>
    </row>
    <row r="146" spans="1:7" s="42" customFormat="1" ht="15">
      <c r="A146" s="55"/>
      <c r="B146" s="56"/>
      <c r="C146" s="56"/>
      <c r="D146" s="56"/>
      <c r="E146" s="56"/>
      <c r="F146" s="56"/>
      <c r="G146" s="56"/>
    </row>
    <row r="147" spans="1:7" s="42" customFormat="1" ht="15">
      <c r="A147" s="55"/>
      <c r="B147" s="56"/>
      <c r="C147" s="56"/>
      <c r="D147" s="56"/>
      <c r="E147" s="56"/>
      <c r="F147" s="56"/>
      <c r="G147" s="56"/>
    </row>
    <row r="148" spans="1:7" s="42" customFormat="1" ht="15">
      <c r="A148" s="55"/>
      <c r="B148" s="56"/>
      <c r="C148" s="56"/>
      <c r="D148" s="56"/>
      <c r="E148" s="56"/>
      <c r="F148" s="56"/>
      <c r="G148" s="56"/>
    </row>
    <row r="149" spans="1:7" s="42" customFormat="1" ht="15">
      <c r="A149" s="55"/>
      <c r="B149" s="56"/>
      <c r="C149" s="56"/>
      <c r="D149" s="56"/>
      <c r="E149" s="56"/>
      <c r="F149" s="56"/>
      <c r="G149" s="56"/>
    </row>
    <row r="150" spans="1:7" s="42" customFormat="1" ht="15">
      <c r="A150" s="55"/>
      <c r="B150" s="56"/>
      <c r="C150" s="56"/>
      <c r="D150" s="56"/>
      <c r="E150" s="56"/>
      <c r="F150" s="56"/>
      <c r="G150" s="56"/>
    </row>
    <row r="151" spans="1:7" s="42" customFormat="1" ht="15">
      <c r="A151" s="55"/>
      <c r="B151" s="56"/>
      <c r="C151" s="56"/>
      <c r="D151" s="56"/>
      <c r="E151" s="56"/>
      <c r="F151" s="56"/>
      <c r="G151" s="56"/>
    </row>
    <row r="152" spans="1:7" s="42" customFormat="1" ht="15">
      <c r="A152" s="55"/>
      <c r="B152" s="56"/>
      <c r="C152" s="56"/>
      <c r="D152" s="56"/>
      <c r="E152" s="56"/>
      <c r="F152" s="56"/>
      <c r="G152" s="56"/>
    </row>
    <row r="153" spans="1:7" s="42" customFormat="1" ht="15">
      <c r="A153" s="55"/>
      <c r="B153" s="56"/>
      <c r="C153" s="56"/>
      <c r="D153" s="56"/>
      <c r="E153" s="56"/>
      <c r="F153" s="56"/>
      <c r="G153" s="56"/>
    </row>
    <row r="154" spans="1:7" s="42" customFormat="1" ht="15">
      <c r="A154" s="55"/>
      <c r="B154" s="56"/>
      <c r="C154" s="56"/>
      <c r="D154" s="56"/>
      <c r="E154" s="56"/>
      <c r="F154" s="56"/>
      <c r="G154" s="56"/>
    </row>
    <row r="155" spans="1:7" s="42" customFormat="1" ht="15">
      <c r="A155" s="55"/>
      <c r="B155" s="56"/>
      <c r="C155" s="56"/>
      <c r="D155" s="56"/>
      <c r="E155" s="56"/>
      <c r="F155" s="56"/>
      <c r="G155" s="56"/>
    </row>
    <row r="156" spans="1:7" s="42" customFormat="1" ht="15">
      <c r="A156" s="55"/>
      <c r="B156" s="56"/>
      <c r="C156" s="56"/>
      <c r="D156" s="56"/>
      <c r="E156" s="56"/>
      <c r="F156" s="56"/>
      <c r="G156" s="56"/>
    </row>
    <row r="157" spans="1:7" s="42" customFormat="1" ht="15">
      <c r="A157" s="55"/>
      <c r="B157" s="56"/>
      <c r="C157" s="56"/>
      <c r="D157" s="56"/>
      <c r="E157" s="56"/>
      <c r="F157" s="56"/>
      <c r="G157" s="56"/>
    </row>
    <row r="158" spans="1:7" s="42" customFormat="1" ht="15">
      <c r="A158" s="55"/>
      <c r="B158" s="56"/>
      <c r="C158" s="56"/>
      <c r="D158" s="56"/>
      <c r="E158" s="56"/>
      <c r="F158" s="56"/>
      <c r="G158" s="56"/>
    </row>
    <row r="159" spans="1:7" s="42" customFormat="1" ht="15">
      <c r="A159" s="55"/>
      <c r="B159" s="56"/>
      <c r="C159" s="56"/>
      <c r="D159" s="56"/>
      <c r="E159" s="56"/>
      <c r="F159" s="56"/>
      <c r="G159" s="56"/>
    </row>
    <row r="160" spans="1:7" s="42" customFormat="1" ht="15">
      <c r="A160" s="55"/>
      <c r="B160" s="56"/>
      <c r="C160" s="56"/>
      <c r="D160" s="56"/>
      <c r="E160" s="56"/>
      <c r="F160" s="56"/>
      <c r="G160" s="56"/>
    </row>
    <row r="161" spans="1:7" s="42" customFormat="1" ht="15">
      <c r="A161" s="55"/>
      <c r="B161" s="56"/>
      <c r="C161" s="56"/>
      <c r="D161" s="56"/>
      <c r="E161" s="56"/>
      <c r="F161" s="56"/>
      <c r="G161" s="56"/>
    </row>
    <row r="162" spans="1:7" s="42" customFormat="1" ht="15">
      <c r="A162" s="55"/>
      <c r="B162" s="56"/>
      <c r="C162" s="56"/>
      <c r="D162" s="56"/>
      <c r="E162" s="56"/>
      <c r="F162" s="56"/>
      <c r="G162" s="56"/>
    </row>
    <row r="163" spans="1:7" ht="15">
      <c r="A163" s="17"/>
      <c r="B163" s="16"/>
      <c r="C163" s="16"/>
      <c r="D163" s="16"/>
      <c r="E163" s="16"/>
      <c r="F163" s="16"/>
      <c r="G163" s="16"/>
    </row>
    <row r="164" spans="1:7" ht="15">
      <c r="A164" s="17"/>
      <c r="B164" s="16"/>
      <c r="C164" s="16"/>
      <c r="D164" s="16"/>
      <c r="E164" s="16"/>
      <c r="F164" s="16"/>
      <c r="G164" s="16"/>
    </row>
    <row r="165" spans="1:7" ht="15">
      <c r="A165" s="17"/>
      <c r="B165" s="16"/>
      <c r="C165" s="16"/>
      <c r="D165" s="16"/>
      <c r="E165" s="16"/>
      <c r="F165" s="16"/>
      <c r="G165" s="16"/>
    </row>
    <row r="166" spans="1:7" ht="15">
      <c r="A166" s="17"/>
      <c r="B166" s="16"/>
      <c r="C166" s="16"/>
      <c r="D166" s="16"/>
      <c r="E166" s="16"/>
      <c r="F166" s="16"/>
      <c r="G166" s="16"/>
    </row>
    <row r="167" spans="1:7" ht="15">
      <c r="A167" s="17"/>
      <c r="B167" s="16"/>
      <c r="C167" s="16"/>
      <c r="D167" s="16"/>
      <c r="E167" s="16"/>
      <c r="F167" s="16"/>
      <c r="G167" s="16"/>
    </row>
    <row r="168" spans="1:7" ht="15">
      <c r="A168" s="17"/>
      <c r="B168" s="16"/>
      <c r="C168" s="16"/>
      <c r="D168" s="16"/>
      <c r="E168" s="16"/>
      <c r="F168" s="16"/>
      <c r="G168" s="16"/>
    </row>
    <row r="169" spans="1:7" ht="15">
      <c r="A169" s="17"/>
      <c r="B169" s="16"/>
      <c r="C169" s="16"/>
      <c r="D169" s="16"/>
      <c r="E169" s="16"/>
      <c r="F169" s="16"/>
      <c r="G169" s="16"/>
    </row>
    <row r="170" spans="1:7" ht="15">
      <c r="A170" s="17"/>
      <c r="B170" s="16"/>
      <c r="C170" s="16"/>
      <c r="D170" s="16"/>
      <c r="E170" s="16"/>
      <c r="F170" s="16"/>
      <c r="G170" s="16"/>
    </row>
    <row r="171" spans="1:7" ht="15">
      <c r="A171" s="17"/>
      <c r="B171" s="16"/>
      <c r="C171" s="16"/>
      <c r="D171" s="16"/>
      <c r="E171" s="16"/>
      <c r="F171" s="16"/>
      <c r="G171" s="16"/>
    </row>
    <row r="172" spans="1:7" ht="15">
      <c r="A172" s="17"/>
      <c r="B172" s="16"/>
      <c r="C172" s="16"/>
      <c r="D172" s="16"/>
      <c r="E172" s="16"/>
      <c r="F172" s="16"/>
      <c r="G172" s="16"/>
    </row>
    <row r="173" spans="1:7" ht="15">
      <c r="A173" s="17"/>
      <c r="B173" s="16"/>
      <c r="C173" s="16"/>
      <c r="D173" s="16"/>
      <c r="E173" s="16"/>
      <c r="F173" s="16"/>
      <c r="G173" s="16"/>
    </row>
    <row r="174" spans="1:7" ht="15">
      <c r="A174" s="17"/>
      <c r="B174" s="16"/>
      <c r="C174" s="16"/>
      <c r="D174" s="16"/>
      <c r="E174" s="16"/>
      <c r="F174" s="16"/>
      <c r="G174" s="16"/>
    </row>
    <row r="175" spans="1:7" ht="15">
      <c r="A175" s="17"/>
      <c r="B175" s="16"/>
      <c r="C175" s="16"/>
      <c r="D175" s="16"/>
      <c r="E175" s="16"/>
      <c r="F175" s="16"/>
      <c r="G175" s="16"/>
    </row>
    <row r="176" spans="1:7" ht="15">
      <c r="A176" s="17"/>
      <c r="B176" s="16"/>
      <c r="C176" s="16"/>
      <c r="D176" s="16"/>
      <c r="E176" s="16"/>
      <c r="F176" s="16"/>
      <c r="G176" s="16"/>
    </row>
    <row r="177" spans="1:7" ht="15">
      <c r="A177" s="17"/>
      <c r="B177" s="16"/>
      <c r="C177" s="16"/>
      <c r="D177" s="16"/>
      <c r="E177" s="16"/>
      <c r="F177" s="16"/>
      <c r="G177" s="16"/>
    </row>
    <row r="178" spans="1:7" ht="15">
      <c r="A178" s="17"/>
      <c r="B178" s="16"/>
      <c r="C178" s="16"/>
      <c r="D178" s="16"/>
      <c r="E178" s="16"/>
      <c r="F178" s="16"/>
      <c r="G178" s="16"/>
    </row>
    <row r="179" spans="1:7" ht="15">
      <c r="A179" s="17"/>
      <c r="B179" s="16"/>
      <c r="C179" s="16"/>
      <c r="D179" s="16"/>
      <c r="E179" s="16"/>
      <c r="F179" s="16"/>
      <c r="G179" s="16"/>
    </row>
    <row r="180" spans="1:7" ht="15">
      <c r="A180" s="17"/>
      <c r="B180" s="16"/>
      <c r="C180" s="16"/>
      <c r="D180" s="16"/>
      <c r="E180" s="16"/>
      <c r="F180" s="16"/>
      <c r="G180" s="16"/>
    </row>
    <row r="181" spans="1:7" ht="15">
      <c r="A181" s="17"/>
      <c r="B181" s="16"/>
      <c r="C181" s="16"/>
      <c r="D181" s="16"/>
      <c r="E181" s="16"/>
      <c r="F181" s="16"/>
      <c r="G181" s="16"/>
    </row>
    <row r="182" spans="1:7" ht="15">
      <c r="A182" s="17"/>
      <c r="B182" s="16"/>
      <c r="C182" s="16"/>
      <c r="D182" s="16"/>
      <c r="E182" s="16"/>
      <c r="F182" s="16"/>
      <c r="G182" s="16"/>
    </row>
    <row r="183" spans="1:7" ht="15">
      <c r="A183" s="17"/>
      <c r="B183" s="16"/>
      <c r="C183" s="16"/>
      <c r="D183" s="16"/>
      <c r="E183" s="16"/>
      <c r="F183" s="16"/>
      <c r="G183" s="16"/>
    </row>
    <row r="184" spans="1:7" ht="15">
      <c r="A184" s="17"/>
      <c r="B184" s="16"/>
      <c r="C184" s="16"/>
      <c r="D184" s="16"/>
      <c r="E184" s="16"/>
      <c r="F184" s="16"/>
      <c r="G184" s="16"/>
    </row>
    <row r="185" spans="1:7" ht="15">
      <c r="A185" s="17"/>
      <c r="B185" s="16"/>
      <c r="C185" s="16"/>
      <c r="D185" s="16"/>
      <c r="E185" s="16"/>
      <c r="F185" s="16"/>
      <c r="G185" s="16"/>
    </row>
    <row r="186" spans="1:7" ht="15">
      <c r="A186" s="17"/>
      <c r="B186" s="16"/>
      <c r="C186" s="16"/>
      <c r="D186" s="16"/>
      <c r="E186" s="16"/>
      <c r="F186" s="16"/>
      <c r="G186" s="16"/>
    </row>
    <row r="187" spans="1:7" ht="15">
      <c r="A187" s="17"/>
      <c r="B187" s="16"/>
      <c r="C187" s="16"/>
      <c r="D187" s="16"/>
      <c r="E187" s="16"/>
      <c r="F187" s="16"/>
      <c r="G187" s="16"/>
    </row>
    <row r="188" spans="1:7" ht="15">
      <c r="A188" s="17"/>
      <c r="B188" s="16"/>
      <c r="C188" s="16"/>
      <c r="D188" s="16"/>
      <c r="E188" s="16"/>
      <c r="F188" s="16"/>
      <c r="G188" s="16"/>
    </row>
    <row r="189" spans="1:7" ht="15">
      <c r="A189" s="17"/>
      <c r="B189" s="16"/>
      <c r="C189" s="16"/>
      <c r="D189" s="16"/>
      <c r="E189" s="16"/>
      <c r="F189" s="16"/>
      <c r="G189" s="16"/>
    </row>
    <row r="190" spans="1:7" ht="15">
      <c r="A190" s="17"/>
      <c r="B190" s="16"/>
      <c r="C190" s="16"/>
      <c r="D190" s="16"/>
      <c r="E190" s="16"/>
      <c r="F190" s="16"/>
      <c r="G190" s="16"/>
    </row>
    <row r="191" spans="1:7" ht="15">
      <c r="A191" s="17"/>
      <c r="B191" s="16"/>
      <c r="C191" s="16"/>
      <c r="D191" s="16"/>
      <c r="E191" s="16"/>
      <c r="F191" s="16"/>
      <c r="G191" s="16"/>
    </row>
    <row r="192" spans="1:7" ht="15">
      <c r="A192" s="17"/>
      <c r="B192" s="16"/>
      <c r="C192" s="16"/>
      <c r="D192" s="16"/>
      <c r="E192" s="16"/>
      <c r="F192" s="16"/>
      <c r="G192" s="16"/>
    </row>
    <row r="193" spans="1:7" ht="15">
      <c r="A193" s="17"/>
      <c r="B193" s="16"/>
      <c r="C193" s="16"/>
      <c r="D193" s="16"/>
      <c r="E193" s="16"/>
      <c r="F193" s="16"/>
      <c r="G193" s="16"/>
    </row>
    <row r="194" spans="1:7" ht="15">
      <c r="A194" s="17"/>
      <c r="B194" s="16"/>
      <c r="C194" s="16"/>
      <c r="D194" s="16"/>
      <c r="E194" s="16"/>
      <c r="F194" s="16"/>
      <c r="G194" s="16"/>
    </row>
    <row r="195" spans="1:7" ht="15">
      <c r="A195" s="17"/>
      <c r="B195" s="16"/>
      <c r="C195" s="16"/>
      <c r="D195" s="16"/>
      <c r="E195" s="16"/>
      <c r="F195" s="16"/>
      <c r="G195" s="16"/>
    </row>
    <row r="196" spans="1:7" ht="15">
      <c r="A196" s="17"/>
      <c r="B196" s="16"/>
      <c r="C196" s="16"/>
      <c r="D196" s="16"/>
      <c r="E196" s="16"/>
      <c r="F196" s="16"/>
      <c r="G196" s="16"/>
    </row>
    <row r="197" spans="1:7" ht="15">
      <c r="A197" s="17"/>
      <c r="B197" s="16"/>
      <c r="C197" s="16"/>
      <c r="D197" s="16"/>
      <c r="E197" s="16"/>
      <c r="F197" s="16"/>
      <c r="G197" s="16"/>
    </row>
    <row r="198" spans="1:7" ht="15">
      <c r="A198" s="17"/>
      <c r="B198" s="16"/>
      <c r="C198" s="16"/>
      <c r="D198" s="16"/>
      <c r="E198" s="16"/>
      <c r="F198" s="16"/>
      <c r="G198" s="16"/>
    </row>
    <row r="199" spans="1:7" ht="15">
      <c r="A199" s="17"/>
      <c r="B199" s="16"/>
      <c r="C199" s="16"/>
      <c r="D199" s="16"/>
      <c r="E199" s="16"/>
      <c r="F199" s="16"/>
      <c r="G199" s="16"/>
    </row>
    <row r="200" spans="1:7" ht="15">
      <c r="A200" s="17"/>
      <c r="B200" s="16"/>
      <c r="C200" s="16"/>
      <c r="D200" s="16"/>
      <c r="E200" s="16"/>
      <c r="F200" s="16"/>
      <c r="G200" s="16"/>
    </row>
    <row r="201" spans="1:7" ht="15">
      <c r="A201" s="17"/>
      <c r="B201" s="16"/>
      <c r="C201" s="16"/>
      <c r="D201" s="16"/>
      <c r="E201" s="16"/>
      <c r="F201" s="16"/>
      <c r="G201" s="16"/>
    </row>
    <row r="202" spans="1:7" ht="15">
      <c r="A202" s="17"/>
      <c r="B202" s="16"/>
      <c r="C202" s="16"/>
      <c r="D202" s="16"/>
      <c r="E202" s="16"/>
      <c r="F202" s="16"/>
      <c r="G202" s="16"/>
    </row>
    <row r="203" spans="1:7" ht="15">
      <c r="A203" s="17"/>
      <c r="B203" s="16"/>
      <c r="C203" s="16"/>
      <c r="D203" s="16"/>
      <c r="E203" s="16"/>
      <c r="F203" s="16"/>
      <c r="G203" s="16"/>
    </row>
    <row r="204" spans="1:7" ht="15">
      <c r="A204" s="17"/>
      <c r="B204" s="16"/>
      <c r="C204" s="16"/>
      <c r="D204" s="16"/>
      <c r="E204" s="16"/>
      <c r="F204" s="16"/>
      <c r="G204" s="16"/>
    </row>
    <row r="205" spans="1:7" ht="15">
      <c r="A205" s="17"/>
      <c r="B205" s="16"/>
      <c r="C205" s="16"/>
      <c r="D205" s="16"/>
      <c r="E205" s="16"/>
      <c r="F205" s="16"/>
      <c r="G205" s="16"/>
    </row>
    <row r="206" spans="1:7" ht="15">
      <c r="A206" s="17"/>
      <c r="B206" s="16"/>
      <c r="C206" s="16"/>
      <c r="D206" s="16"/>
      <c r="E206" s="16"/>
      <c r="F206" s="16"/>
      <c r="G206" s="16"/>
    </row>
    <row r="207" spans="1:7" ht="15">
      <c r="A207" s="17"/>
      <c r="B207" s="16"/>
      <c r="C207" s="16"/>
      <c r="D207" s="16"/>
      <c r="E207" s="16"/>
      <c r="F207" s="16"/>
      <c r="G207" s="16"/>
    </row>
    <row r="208" spans="1:7" ht="15">
      <c r="A208" s="17"/>
      <c r="B208" s="16"/>
      <c r="C208" s="16"/>
      <c r="D208" s="16"/>
      <c r="E208" s="16"/>
      <c r="F208" s="16"/>
      <c r="G208" s="16"/>
    </row>
    <row r="209" spans="1:7" ht="15">
      <c r="A209" s="17"/>
      <c r="B209" s="16"/>
      <c r="C209" s="16"/>
      <c r="D209" s="16"/>
      <c r="E209" s="16"/>
      <c r="F209" s="16"/>
      <c r="G209" s="16"/>
    </row>
    <row r="210" spans="1:7" ht="15">
      <c r="A210" s="17"/>
      <c r="B210" s="16"/>
      <c r="C210" s="16"/>
      <c r="D210" s="16"/>
      <c r="E210" s="16"/>
      <c r="F210" s="16"/>
      <c r="G210" s="16"/>
    </row>
  </sheetData>
  <sheetProtection password="E6CD" sheet="1" objects="1" scenarios="1" selectLockedCells="1"/>
  <mergeCells count="4">
    <mergeCell ref="B96:G96"/>
    <mergeCell ref="B97:C97"/>
    <mergeCell ref="D97:E97"/>
    <mergeCell ref="F97:G97"/>
  </mergeCells>
  <dataValidations count="1">
    <dataValidation type="whole" allowBlank="1" showInputMessage="1" showErrorMessage="1" promptTitle="Number of rinsing stages" prompt="Please insert the number of rinsing stages 2 - 4." error="Only whole number 2 - 4 are allowed." sqref="D42">
      <formula1>2</formula1>
      <formula2>4</formula2>
    </dataValidation>
  </dataValidations>
  <printOptions/>
  <pageMargins left="0.7086614173228347" right="0.4330708661417323" top="0.5511811023622047" bottom="0.5511811023622047" header="0.31496062992125984" footer="0.31496062992125984"/>
  <pageSetup fitToHeight="5" horizontalDpi="600" verticalDpi="600" orientation="landscape" scale="46" r:id="rId4"/>
  <drawing r:id="rId3"/>
  <legacyDrawing r:id="rId2"/>
  <oleObjects>
    <oleObject progId="Equation.3" shapeId="58262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Chemetall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g7bsft</dc:creator>
  <cp:keywords/>
  <dc:description/>
  <cp:lastModifiedBy>Simon Steinmeyer</cp:lastModifiedBy>
  <cp:lastPrinted>2010-02-19T14:05:42Z</cp:lastPrinted>
  <dcterms:created xsi:type="dcterms:W3CDTF">2004-04-30T08:44:21Z</dcterms:created>
  <dcterms:modified xsi:type="dcterms:W3CDTF">2010-03-11T12:33:23Z</dcterms:modified>
  <cp:category/>
  <cp:version/>
  <cp:contentType/>
  <cp:contentStatus/>
</cp:coreProperties>
</file>